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10" windowHeight="5055" firstSheet="2" activeTab="6"/>
  </bookViews>
  <sheets>
    <sheet name="УУД_сентябрь" sheetId="1" r:id="rId1"/>
    <sheet name="УУД_декабрь " sheetId="2" r:id="rId2"/>
    <sheet name="УУД_май" sheetId="3" r:id="rId3"/>
    <sheet name="УУД_конкретно" sheetId="4" r:id="rId4"/>
    <sheet name="сравнение сен-окт (1)" sheetId="5" r:id="rId5"/>
    <sheet name="сравнение сен-окт (2)" sheetId="6" r:id="rId6"/>
    <sheet name="сравнение сен-окт (3)" sheetId="7" r:id="rId7"/>
    <sheet name="сравнение сен-окт (4)" sheetId="8" r:id="rId8"/>
    <sheet name="сравнение сен-окт (5)" sheetId="9" r:id="rId9"/>
    <sheet name="сравнение сен-окт (6)" sheetId="10" r:id="rId10"/>
    <sheet name="сравнение сен-окт (7)" sheetId="11" r:id="rId11"/>
  </sheets>
  <definedNames/>
  <calcPr fullCalcOnLoad="1"/>
</workbook>
</file>

<file path=xl/sharedStrings.xml><?xml version="1.0" encoding="utf-8"?>
<sst xmlns="http://schemas.openxmlformats.org/spreadsheetml/2006/main" count="931" uniqueCount="107">
  <si>
    <t>№</t>
  </si>
  <si>
    <t>вариант/№ вопроса</t>
  </si>
  <si>
    <t>кодификатор</t>
  </si>
  <si>
    <t>ФИ</t>
  </si>
  <si>
    <t>процент выполнения задания</t>
  </si>
  <si>
    <t>Печенкина Аня</t>
  </si>
  <si>
    <t>класс</t>
  </si>
  <si>
    <t>5а</t>
  </si>
  <si>
    <t>Путина Виктория</t>
  </si>
  <si>
    <t>5б</t>
  </si>
  <si>
    <t>Соромотина Марина</t>
  </si>
  <si>
    <t>Федоров Кирилл</t>
  </si>
  <si>
    <t>Кирова Аня</t>
  </si>
  <si>
    <t>Мокрушина Женя</t>
  </si>
  <si>
    <t>Кондаков Аркадий</t>
  </si>
  <si>
    <t>Чазов Захар</t>
  </si>
  <si>
    <t>Журавлев Ленонид</t>
  </si>
  <si>
    <t>Ломова Ксения</t>
  </si>
  <si>
    <t>Чечкина Саша</t>
  </si>
  <si>
    <t>Нецветаева Екатерин</t>
  </si>
  <si>
    <t>Бубнова Дарья</t>
  </si>
  <si>
    <t>Романов Дмитрий</t>
  </si>
  <si>
    <t>Нохрин Данил</t>
  </si>
  <si>
    <t>Коскова Милана</t>
  </si>
  <si>
    <t>Петухов Савелий</t>
  </si>
  <si>
    <t>Меньшенин Семен</t>
  </si>
  <si>
    <t>задание 4</t>
  </si>
  <si>
    <t>математика - ТЕСТ     5 (поток) КЛАСС</t>
  </si>
  <si>
    <t>вар 10</t>
  </si>
  <si>
    <t>вар 6</t>
  </si>
  <si>
    <t>вар 8</t>
  </si>
  <si>
    <t>вар 7</t>
  </si>
  <si>
    <t>вар 9</t>
  </si>
  <si>
    <t>Селетков Антон</t>
  </si>
  <si>
    <t>от 12 заданий - "5"</t>
  </si>
  <si>
    <t>от 10 заданий - "4"</t>
  </si>
  <si>
    <t>от 8 заданий - "3"</t>
  </si>
  <si>
    <t>задача 15_устанавливать причинно-следственные связи</t>
  </si>
  <si>
    <t>задача 14_выбор способа решения задачи</t>
  </si>
  <si>
    <t>задача 13_строить логические рассуждения</t>
  </si>
  <si>
    <t>задание 12_осуществлять смысловое чтение(структурировать, выявлять поставленный вопрос)</t>
  </si>
  <si>
    <t>задание 10_устанавливать причинно-следственные связи</t>
  </si>
  <si>
    <t>задание 11_логическое рассуждение_усановка причинно-следственной связи</t>
  </si>
  <si>
    <t>задание 9_осуществлять сравнение</t>
  </si>
  <si>
    <t>задание 8_выбор способа решения задачи</t>
  </si>
  <si>
    <t>задание 7_выбор способа решения задачи</t>
  </si>
  <si>
    <t>задача 12_создать схему для задачи</t>
  </si>
  <si>
    <t>задание 6_знаково - символические</t>
  </si>
  <si>
    <t>задание 5_знаково-символическая/работа со схемой/</t>
  </si>
  <si>
    <t>задание 3_осуществлять сравнение</t>
  </si>
  <si>
    <t>задание 2-осуществлять сравнение</t>
  </si>
  <si>
    <t>задание 1осуществлять классификацию</t>
  </si>
  <si>
    <t>Среднее УУД</t>
  </si>
  <si>
    <t>Общее УУД</t>
  </si>
  <si>
    <t>вар 2</t>
  </si>
  <si>
    <t>вар 1</t>
  </si>
  <si>
    <t>Казанцева Стефания</t>
  </si>
  <si>
    <t>Оробей Виктория</t>
  </si>
  <si>
    <t>Плотников Костя</t>
  </si>
  <si>
    <t>знаково-символическая /работа со схемой/</t>
  </si>
  <si>
    <t>осуществлять сравнение</t>
  </si>
  <si>
    <t>осуществлять классификацию</t>
  </si>
  <si>
    <t>выбор способа решения задачи</t>
  </si>
  <si>
    <t>логическое рассуждение_установка причинно-следственной связи</t>
  </si>
  <si>
    <t>создание схемы для задачи</t>
  </si>
  <si>
    <t>математика - УУД     5 (поток) КЛАСС</t>
  </si>
  <si>
    <t>осуществлять смысловое чтение(структурировать, выявлять поставленный вопрос)</t>
  </si>
  <si>
    <t>знаково-символическая, работа со схемой</t>
  </si>
  <si>
    <t xml:space="preserve">Выполнение УУД </t>
  </si>
  <si>
    <t>Сумма баллов</t>
  </si>
  <si>
    <t>%</t>
  </si>
  <si>
    <t>повысилось</t>
  </si>
  <si>
    <t>без изменения</t>
  </si>
  <si>
    <t>снизилось</t>
  </si>
  <si>
    <t>сентябрь</t>
  </si>
  <si>
    <t>декабрь</t>
  </si>
  <si>
    <t>выбор способа решения задач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</si>
  <si>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</si>
  <si>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</si>
  <si>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</si>
  <si>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</si>
  <si>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</si>
  <si>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</si>
  <si>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</si>
  <si>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</si>
  <si>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</si>
  <si>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</si>
  <si>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</si>
  <si>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В1</t>
  </si>
  <si>
    <t>В2</t>
  </si>
  <si>
    <t>В3</t>
  </si>
  <si>
    <t>С1</t>
  </si>
  <si>
    <t>задание 1устанавливать причинно-следственные связи</t>
  </si>
  <si>
    <t>задание 6_устанавливать причинно-следственные связи</t>
  </si>
  <si>
    <t>задание 2-выбор способа решения задачи</t>
  </si>
  <si>
    <t>задание 4_выбор способа решения задачи</t>
  </si>
  <si>
    <t>задача 13_знаково-символическая/работа со схемой/</t>
  </si>
  <si>
    <t>задание 5_выбор способа решения задачи</t>
  </si>
  <si>
    <t>задание 7_логическое рассуждение_усановка причинно-следственной связи</t>
  </si>
  <si>
    <t>задание 9_выбор способа решения задачи</t>
  </si>
  <si>
    <t>задание 10_логическое рассуждение_усановка причинно-следственной связи</t>
  </si>
  <si>
    <t>задание 11_усановка причинно-следственной связи</t>
  </si>
  <si>
    <t>задание 16_знаково-символическая/работа со схемой/</t>
  </si>
  <si>
    <t>задача 14_осуществлять смысловое чтение(структурировать, выявлять поставленный вопрос)</t>
  </si>
  <si>
    <t>задача 15_осуществлять смысловое чтение(структурировать, выявлять поставленный вопрос)</t>
  </si>
  <si>
    <t>май</t>
  </si>
  <si>
    <t>классификация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</si>
</sst>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5.5"/>
      <color indexed="8"/>
      <name val="Arial Cyr"/>
      <family val="0"/>
    </font>
    <font>
      <sz val="12"/>
      <color indexed="8"/>
      <name val="Calibri"/>
      <family val="2"/>
    </font>
    <font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textRotation="90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textRotation="90"/>
    </xf>
    <xf numFmtId="9" fontId="5" fillId="0" borderId="10" xfId="0" applyNumberFormat="1" applyFont="1" applyBorder="1" applyAlignment="1">
      <alignment horizontal="center" textRotation="90"/>
    </xf>
    <xf numFmtId="0" fontId="10" fillId="0" borderId="10" xfId="0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textRotation="90"/>
    </xf>
    <xf numFmtId="0" fontId="11" fillId="0" borderId="10" xfId="0" applyFont="1" applyBorder="1" applyAlignment="1">
      <alignment textRotation="90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textRotation="90"/>
    </xf>
    <xf numFmtId="0" fontId="12" fillId="0" borderId="10" xfId="0" applyFont="1" applyBorder="1" applyAlignment="1">
      <alignment horizontal="center" wrapText="1"/>
    </xf>
    <xf numFmtId="17" fontId="11" fillId="0" borderId="10" xfId="0" applyNumberFormat="1" applyFont="1" applyBorder="1" applyAlignment="1">
      <alignment horizontal="center"/>
    </xf>
    <xf numFmtId="16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9" fontId="13" fillId="0" borderId="10" xfId="0" applyNumberFormat="1" applyFont="1" applyBorder="1" applyAlignment="1">
      <alignment textRotation="90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textRotation="90" wrapText="1"/>
    </xf>
    <xf numFmtId="0" fontId="11" fillId="24" borderId="10" xfId="0" applyFont="1" applyFill="1" applyBorder="1" applyAlignment="1">
      <alignment/>
    </xf>
    <xf numFmtId="1" fontId="11" fillId="24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1" fontId="11" fillId="22" borderId="10" xfId="0" applyNumberFormat="1" applyFont="1" applyFill="1" applyBorder="1" applyAlignment="1">
      <alignment textRotation="90" wrapText="1"/>
    </xf>
    <xf numFmtId="1" fontId="11" fillId="22" borderId="10" xfId="0" applyNumberFormat="1" applyFont="1" applyFill="1" applyBorder="1" applyAlignment="1">
      <alignment horizontal="center" textRotation="90" wrapText="1"/>
    </xf>
    <xf numFmtId="1" fontId="11" fillId="22" borderId="10" xfId="0" applyNumberFormat="1" applyFont="1" applyFill="1" applyBorder="1" applyAlignment="1">
      <alignment horizontal="right"/>
    </xf>
    <xf numFmtId="1" fontId="0" fillId="22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 textRotation="90" wrapText="1"/>
    </xf>
    <xf numFmtId="9" fontId="12" fillId="0" borderId="10" xfId="0" applyNumberFormat="1" applyFont="1" applyBorder="1" applyAlignment="1">
      <alignment horizontal="center" textRotation="90" wrapText="1"/>
    </xf>
    <xf numFmtId="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9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" fontId="0" fillId="3" borderId="10" xfId="0" applyNumberFormat="1" applyFill="1" applyBorder="1" applyAlignment="1">
      <alignment/>
    </xf>
    <xf numFmtId="1" fontId="11" fillId="3" borderId="10" xfId="0" applyNumberFormat="1" applyFont="1" applyFill="1" applyBorder="1" applyAlignment="1">
      <alignment horizontal="right"/>
    </xf>
    <xf numFmtId="1" fontId="0" fillId="3" borderId="10" xfId="0" applyNumberFormat="1" applyFont="1" applyFill="1" applyBorder="1" applyAlignment="1">
      <alignment horizontal="right"/>
    </xf>
    <xf numFmtId="1" fontId="0" fillId="3" borderId="10" xfId="0" applyNumberFormat="1" applyFont="1" applyFill="1" applyBorder="1" applyAlignment="1">
      <alignment/>
    </xf>
    <xf numFmtId="9" fontId="12" fillId="0" borderId="10" xfId="0" applyNumberFormat="1" applyFont="1" applyBorder="1" applyAlignment="1">
      <alignment/>
    </xf>
    <xf numFmtId="0" fontId="11" fillId="0" borderId="0" xfId="0" applyFont="1" applyBorder="1" applyAlignment="1">
      <alignment textRotation="90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9" fontId="13" fillId="0" borderId="0" xfId="0" applyNumberFormat="1" applyFont="1" applyBorder="1" applyAlignment="1">
      <alignment textRotation="90"/>
    </xf>
    <xf numFmtId="9" fontId="11" fillId="0" borderId="10" xfId="0" applyNumberFormat="1" applyFont="1" applyBorder="1" applyAlignment="1">
      <alignment/>
    </xf>
    <xf numFmtId="9" fontId="11" fillId="0" borderId="0" xfId="0" applyNumberFormat="1" applyFont="1" applyAlignment="1">
      <alignment/>
    </xf>
    <xf numFmtId="9" fontId="11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horizontal="center" textRotation="90" wrapText="1"/>
    </xf>
    <xf numFmtId="9" fontId="0" fillId="3" borderId="10" xfId="0" applyNumberFormat="1" applyFill="1" applyBorder="1" applyAlignment="1">
      <alignment/>
    </xf>
    <xf numFmtId="0" fontId="5" fillId="3" borderId="10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textRotation="90"/>
    </xf>
    <xf numFmtId="9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2" fillId="22" borderId="10" xfId="0" applyNumberFormat="1" applyFont="1" applyFill="1" applyBorder="1" applyAlignment="1">
      <alignment horizontal="right"/>
    </xf>
    <xf numFmtId="9" fontId="12" fillId="22" borderId="10" xfId="0" applyNumberFormat="1" applyFont="1" applyFill="1" applyBorder="1" applyAlignment="1">
      <alignment horizontal="right"/>
    </xf>
    <xf numFmtId="1" fontId="1" fillId="22" borderId="10" xfId="0" applyNumberFormat="1" applyFont="1" applyFill="1" applyBorder="1" applyAlignment="1">
      <alignment/>
    </xf>
    <xf numFmtId="1" fontId="11" fillId="3" borderId="10" xfId="0" applyNumberFormat="1" applyFont="1" applyFill="1" applyBorder="1" applyAlignment="1">
      <alignment textRotation="90" wrapText="1"/>
    </xf>
    <xf numFmtId="0" fontId="11" fillId="25" borderId="10" xfId="0" applyFont="1" applyFill="1" applyBorder="1" applyAlignment="1">
      <alignment textRotation="90" wrapText="1"/>
    </xf>
    <xf numFmtId="0" fontId="12" fillId="25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/>
    </xf>
    <xf numFmtId="9" fontId="13" fillId="25" borderId="10" xfId="0" applyNumberFormat="1" applyFont="1" applyFill="1" applyBorder="1" applyAlignment="1">
      <alignment textRotation="90"/>
    </xf>
    <xf numFmtId="0" fontId="11" fillId="0" borderId="11" xfId="0" applyFont="1" applyBorder="1" applyAlignment="1">
      <alignment/>
    </xf>
    <xf numFmtId="169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textRotation="90" wrapText="1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/>
    </xf>
    <xf numFmtId="1" fontId="11" fillId="5" borderId="10" xfId="0" applyNumberFormat="1" applyFont="1" applyFill="1" applyBorder="1" applyAlignment="1">
      <alignment/>
    </xf>
    <xf numFmtId="9" fontId="12" fillId="26" borderId="10" xfId="0" applyNumberFormat="1" applyFont="1" applyFill="1" applyBorder="1" applyAlignment="1">
      <alignment/>
    </xf>
    <xf numFmtId="9" fontId="12" fillId="26" borderId="0" xfId="0" applyNumberFormat="1" applyFont="1" applyFill="1" applyAlignment="1">
      <alignment/>
    </xf>
    <xf numFmtId="9" fontId="12" fillId="27" borderId="10" xfId="0" applyNumberFormat="1" applyFont="1" applyFill="1" applyBorder="1" applyAlignment="1">
      <alignment/>
    </xf>
    <xf numFmtId="9" fontId="12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6" borderId="10" xfId="0" applyFill="1" applyBorder="1" applyAlignment="1">
      <alignment/>
    </xf>
    <xf numFmtId="0" fontId="12" fillId="0" borderId="10" xfId="0" applyFont="1" applyBorder="1" applyAlignment="1">
      <alignment/>
    </xf>
    <xf numFmtId="9" fontId="13" fillId="5" borderId="10" xfId="0" applyNumberFormat="1" applyFont="1" applyFill="1" applyBorder="1" applyAlignment="1">
      <alignment textRotation="90"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9" fontId="12" fillId="0" borderId="10" xfId="0" applyNumberFormat="1" applyFont="1" applyBorder="1" applyAlignment="1">
      <alignment horizontal="center"/>
    </xf>
    <xf numFmtId="0" fontId="11" fillId="5" borderId="12" xfId="0" applyFont="1" applyFill="1" applyBorder="1" applyAlignment="1">
      <alignment/>
    </xf>
    <xf numFmtId="9" fontId="12" fillId="5" borderId="10" xfId="0" applyNumberFormat="1" applyFont="1" applyFill="1" applyBorder="1" applyAlignment="1">
      <alignment horizontal="center" textRotation="90"/>
    </xf>
    <xf numFmtId="0" fontId="12" fillId="5" borderId="10" xfId="0" applyFont="1" applyFill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1" fillId="3" borderId="11" xfId="0" applyNumberFormat="1" applyFont="1" applyFill="1" applyBorder="1" applyAlignment="1">
      <alignment textRotation="90" wrapText="1"/>
    </xf>
    <xf numFmtId="9" fontId="0" fillId="3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169" fontId="0" fillId="15" borderId="10" xfId="0" applyNumberFormat="1" applyFill="1" applyBorder="1" applyAlignment="1">
      <alignment/>
    </xf>
    <xf numFmtId="9" fontId="0" fillId="15" borderId="10" xfId="0" applyNumberFormat="1" applyFill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9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textRotation="90" wrapText="1"/>
    </xf>
    <xf numFmtId="9" fontId="12" fillId="26" borderId="11" xfId="0" applyNumberFormat="1" applyFont="1" applyFill="1" applyBorder="1" applyAlignment="1">
      <alignment/>
    </xf>
    <xf numFmtId="9" fontId="12" fillId="27" borderId="11" xfId="0" applyNumberFormat="1" applyFont="1" applyFill="1" applyBorder="1" applyAlignment="1">
      <alignment/>
    </xf>
    <xf numFmtId="9" fontId="12" fillId="24" borderId="11" xfId="0" applyNumberFormat="1" applyFont="1" applyFill="1" applyBorder="1" applyAlignment="1">
      <alignment/>
    </xf>
    <xf numFmtId="9" fontId="12" fillId="5" borderId="11" xfId="0" applyNumberFormat="1" applyFont="1" applyFill="1" applyBorder="1" applyAlignment="1">
      <alignment horizontal="center" textRotation="90"/>
    </xf>
    <xf numFmtId="0" fontId="1" fillId="15" borderId="10" xfId="0" applyFont="1" applyFill="1" applyBorder="1" applyAlignment="1">
      <alignment horizontal="center" textRotation="90" wrapText="1"/>
    </xf>
    <xf numFmtId="0" fontId="1" fillId="15" borderId="1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/>
    </xf>
    <xf numFmtId="9" fontId="10" fillId="24" borderId="10" xfId="0" applyNumberFormat="1" applyFont="1" applyFill="1" applyBorder="1" applyAlignment="1">
      <alignment/>
    </xf>
    <xf numFmtId="9" fontId="10" fillId="26" borderId="10" xfId="0" applyNumberFormat="1" applyFont="1" applyFill="1" applyBorder="1" applyAlignment="1">
      <alignment/>
    </xf>
    <xf numFmtId="9" fontId="10" fillId="27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center" textRotation="90" wrapText="1"/>
    </xf>
    <xf numFmtId="0" fontId="10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1" fillId="3" borderId="0" xfId="0" applyFont="1" applyFill="1" applyAlignment="1">
      <alignment/>
    </xf>
    <xf numFmtId="9" fontId="12" fillId="3" borderId="10" xfId="0" applyNumberFormat="1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11" fillId="3" borderId="10" xfId="0" applyFont="1" applyFill="1" applyBorder="1" applyAlignment="1">
      <alignment/>
    </xf>
    <xf numFmtId="9" fontId="12" fillId="3" borderId="10" xfId="0" applyNumberFormat="1" applyFont="1" applyFill="1" applyBorder="1" applyAlignment="1">
      <alignment textRotation="90"/>
    </xf>
    <xf numFmtId="0" fontId="11" fillId="5" borderId="10" xfId="0" applyFont="1" applyFill="1" applyBorder="1" applyAlignment="1">
      <alignment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7" borderId="10" xfId="0" applyFont="1" applyFill="1" applyBorder="1" applyAlignment="1">
      <alignment horizontal="center" textRotation="90" wrapText="1"/>
    </xf>
    <xf numFmtId="0" fontId="4" fillId="7" borderId="11" xfId="0" applyFont="1" applyFill="1" applyBorder="1" applyAlignment="1">
      <alignment horizontal="center" textRotation="90" wrapText="1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9" fontId="12" fillId="7" borderId="10" xfId="0" applyNumberFormat="1" applyFont="1" applyFill="1" applyBorder="1" applyAlignment="1">
      <alignment horizontal="center" textRotation="90"/>
    </xf>
    <xf numFmtId="9" fontId="10" fillId="28" borderId="10" xfId="0" applyNumberFormat="1" applyFont="1" applyFill="1" applyBorder="1" applyAlignment="1">
      <alignment/>
    </xf>
    <xf numFmtId="0" fontId="4" fillId="11" borderId="10" xfId="0" applyFont="1" applyFill="1" applyBorder="1" applyAlignment="1">
      <alignment horizontal="center" textRotation="90" wrapText="1"/>
    </xf>
    <xf numFmtId="0" fontId="10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9" fontId="10" fillId="11" borderId="10" xfId="0" applyNumberFormat="1" applyFont="1" applyFill="1" applyBorder="1" applyAlignment="1">
      <alignment/>
    </xf>
    <xf numFmtId="0" fontId="4" fillId="11" borderId="12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9" fontId="12" fillId="11" borderId="10" xfId="0" applyNumberFormat="1" applyFont="1" applyFill="1" applyBorder="1" applyAlignment="1">
      <alignment horizontal="center" textRotation="90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12" fillId="0" borderId="0" xfId="0" applyNumberFormat="1" applyFont="1" applyFill="1" applyBorder="1" applyAlignment="1">
      <alignment horizontal="center" textRotation="90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9" fontId="13" fillId="0" borderId="0" xfId="0" applyNumberFormat="1" applyFont="1" applyFill="1" applyBorder="1" applyAlignment="1">
      <alignment textRotation="90"/>
    </xf>
    <xf numFmtId="0" fontId="4" fillId="0" borderId="10" xfId="0" applyFont="1" applyFill="1" applyBorder="1" applyAlignment="1">
      <alignment/>
    </xf>
    <xf numFmtId="9" fontId="10" fillId="11" borderId="10" xfId="0" applyNumberFormat="1" applyFont="1" applyFill="1" applyBorder="1" applyAlignment="1">
      <alignment horizontal="center" textRotation="90"/>
    </xf>
    <xf numFmtId="0" fontId="4" fillId="0" borderId="0" xfId="0" applyFont="1" applyFill="1" applyBorder="1" applyAlignment="1">
      <alignment/>
    </xf>
    <xf numFmtId="9" fontId="10" fillId="11" borderId="10" xfId="0" applyNumberFormat="1" applyFont="1" applyFill="1" applyBorder="1" applyAlignment="1">
      <alignment textRotation="90"/>
    </xf>
    <xf numFmtId="9" fontId="1" fillId="0" borderId="10" xfId="0" applyNumberFormat="1" applyFont="1" applyBorder="1" applyAlignment="1">
      <alignment horizontal="center"/>
    </xf>
    <xf numFmtId="9" fontId="12" fillId="7" borderId="10" xfId="0" applyNumberFormat="1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5"/>
          <c:w val="0.95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(1)'!$P$3:$P$5</c:f>
              <c:strCache/>
            </c:strRef>
          </c:cat>
          <c:val>
            <c:numRef>
              <c:f>'сравнение сен-окт (1)'!$Q$3:$Q$5</c:f>
              <c:numCache/>
            </c:numRef>
          </c:val>
        </c:ser>
        <c:axId val="8171823"/>
        <c:axId val="6437544"/>
      </c:bar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5"/>
          <c:w val="0.95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(5)'!$L$3:$L$5</c:f>
              <c:strCache/>
            </c:strRef>
          </c:cat>
          <c:val>
            <c:numRef>
              <c:f>'сравнение сен-окт (5)'!$M$3:$M$5</c:f>
              <c:numCache/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(5)'!$E$33:$E$34</c:f>
              <c:strCache/>
            </c:strRef>
          </c:cat>
          <c:val>
            <c:numRef>
              <c:f>'сравнение сен-окт (5)'!$F$33:$F$34</c:f>
              <c:numCache/>
            </c:numRef>
          </c:val>
        </c:ser>
        <c:axId val="24800275"/>
        <c:axId val="21875884"/>
      </c:bar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(5)'!$E$33:$E$35</c:f>
              <c:strCache/>
            </c:strRef>
          </c:cat>
          <c:val>
            <c:numRef>
              <c:f>'сравнение сен-окт (5)'!$F$33:$F$35</c:f>
              <c:numCache/>
            </c:numRef>
          </c:val>
        </c:ser>
        <c:overlap val="100"/>
        <c:axId val="62665229"/>
        <c:axId val="27116150"/>
      </c:bar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6150"/>
        <c:crosses val="autoZero"/>
        <c:auto val="1"/>
        <c:lblOffset val="100"/>
        <c:noMultiLvlLbl val="0"/>
      </c:catAx>
      <c:valAx>
        <c:axId val="27116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6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5"/>
          <c:w val="0.95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(6)'!$M$3:$M$5</c:f>
              <c:strCache/>
            </c:strRef>
          </c:cat>
          <c:val>
            <c:numRef>
              <c:f>'сравнение сен-окт (6)'!$N$3:$N$5</c:f>
              <c:numCache/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(6)'!$E$33:$E$34</c:f>
              <c:strCache/>
            </c:strRef>
          </c:cat>
          <c:val>
            <c:numRef>
              <c:f>'сравнение сен-окт (6)'!$F$33:$F$34</c:f>
              <c:numCache/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(6)'!$E$33:$E$35</c:f>
              <c:strCache/>
            </c:strRef>
          </c:cat>
          <c:val>
            <c:numRef>
              <c:f>'сравнение сен-окт (6)'!$F$33:$F$35</c:f>
              <c:numCache/>
            </c:numRef>
          </c:val>
          <c:shape val="box"/>
        </c:ser>
        <c:shape val="box"/>
        <c:axId val="31162555"/>
        <c:axId val="12027540"/>
      </c:bar3D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27540"/>
        <c:crosses val="autoZero"/>
        <c:auto val="1"/>
        <c:lblOffset val="100"/>
        <c:noMultiLvlLbl val="0"/>
      </c:catAx>
      <c:valAx>
        <c:axId val="12027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25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5"/>
          <c:w val="0.95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(7)'!$T$3:$T$5</c:f>
              <c:strCache/>
            </c:strRef>
          </c:cat>
          <c:val>
            <c:numRef>
              <c:f>'сравнение сен-окт (7)'!$U$3:$U$5</c:f>
              <c:numCache/>
            </c:numRef>
          </c:val>
        </c:ser>
        <c:axId val="41138997"/>
        <c:axId val="34706654"/>
      </c:bar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375"/>
          <c:w val="0.969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(7)'!$E$33:$E$35</c:f>
              <c:strCache/>
            </c:strRef>
          </c:cat>
          <c:val>
            <c:numRef>
              <c:f>'сравнение сен-окт (7)'!$F$33:$F$35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(7)'!$E$33:$E$35</c:f>
              <c:strCache/>
            </c:strRef>
          </c:cat>
          <c:val>
            <c:numRef>
              <c:f>'сравнение сен-окт (7)'!$G$33:$G$35</c:f>
              <c:numCache/>
            </c:numRef>
          </c:val>
        </c:ser>
        <c:axId val="43924431"/>
        <c:axId val="59775560"/>
      </c:bar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95"/>
          <c:w val="0.951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(1)'!$E$32:$E$34</c:f>
              <c:strCache/>
            </c:strRef>
          </c:cat>
          <c:val>
            <c:numRef>
              <c:f>'сравнение сен-окт (1)'!$F$32:$F$34</c:f>
              <c:numCache/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5"/>
          <c:w val="0.95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(2)'!$P$3:$P$5</c:f>
              <c:strCache/>
            </c:strRef>
          </c:cat>
          <c:val>
            <c:numRef>
              <c:f>'сравнение сен-окт (2)'!$Q$3:$Q$5</c:f>
              <c:numCache/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375"/>
          <c:w val="0.959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(2)'!$E$33:$E$35</c:f>
              <c:strCache/>
            </c:strRef>
          </c:cat>
          <c:val>
            <c:numRef>
              <c:f>'сравнение сен-окт (2)'!$F$33:$F$35</c:f>
              <c:numCache/>
            </c:numRef>
          </c:val>
        </c:ser>
        <c:axId val="25937341"/>
        <c:axId val="32109478"/>
      </c:bar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5"/>
          <c:w val="0.95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(3)'!$T$3:$T$5</c:f>
              <c:strCache/>
            </c:strRef>
          </c:cat>
          <c:val>
            <c:numRef>
              <c:f>'сравнение сен-окт (3)'!$U$3:$U$5</c:f>
              <c:numCache/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53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(3)'!$E$33:$E$35</c:f>
              <c:strCache/>
            </c:strRef>
          </c:cat>
          <c:val>
            <c:numRef>
              <c:f>'сравнение сен-окт (3)'!$F$33:$F$35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(3)'!$E$33:$E$35</c:f>
              <c:strCache/>
            </c:strRef>
          </c:cat>
          <c:val>
            <c:numRef>
              <c:f>'сравнение сен-окт (3)'!$G$33:$G$35</c:f>
              <c:numCache/>
            </c:numRef>
          </c:val>
        </c:ser>
        <c:axId val="53924881"/>
        <c:axId val="15561882"/>
      </c:bar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4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6"/>
          <c:w val="0.954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(4)'!$R$3:$R$5</c:f>
              <c:strCache/>
            </c:strRef>
          </c:cat>
          <c:val>
            <c:numRef>
              <c:f>'сравнение сен-окт (4)'!$S$3:$S$5</c:f>
              <c:numCache/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(4)'!$E$33:$E$34</c:f>
              <c:strCache/>
            </c:strRef>
          </c:cat>
          <c:val>
            <c:numRef>
              <c:f>'сравнение сен-окт (4)'!$I$33:$I$34</c:f>
              <c:numCache/>
            </c:numRef>
          </c:val>
        </c:ser>
        <c:axId val="3214053"/>
        <c:axId val="28926478"/>
      </c:bar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'сравнение сен-окт (4)'!$E$33:$E$35</c:f>
              <c:strCache/>
            </c:strRef>
          </c:cat>
          <c:val>
            <c:numRef>
              <c:f>'сравнение сен-окт (4)'!$I$33:$I$35</c:f>
              <c:numCache/>
            </c:numRef>
          </c:val>
          <c:shape val="box"/>
        </c:ser>
        <c:shape val="box"/>
        <c:axId val="59011711"/>
        <c:axId val="61343352"/>
      </c:bar3D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17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5</xdr:row>
      <xdr:rowOff>123825</xdr:rowOff>
    </xdr:from>
    <xdr:to>
      <xdr:col>20</xdr:col>
      <xdr:colOff>104775</xdr:colOff>
      <xdr:row>16</xdr:row>
      <xdr:rowOff>133350</xdr:rowOff>
    </xdr:to>
    <xdr:graphicFrame>
      <xdr:nvGraphicFramePr>
        <xdr:cNvPr id="1" name="Диаграмма 1"/>
        <xdr:cNvGraphicFramePr/>
      </xdr:nvGraphicFramePr>
      <xdr:xfrm>
        <a:off x="9096375" y="2924175"/>
        <a:ext cx="3552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762000</xdr:colOff>
      <xdr:row>35</xdr:row>
      <xdr:rowOff>171450</xdr:rowOff>
    </xdr:from>
    <xdr:to>
      <xdr:col>10</xdr:col>
      <xdr:colOff>438150</xdr:colOff>
      <xdr:row>47</xdr:row>
      <xdr:rowOff>123825</xdr:rowOff>
    </xdr:to>
    <xdr:graphicFrame>
      <xdr:nvGraphicFramePr>
        <xdr:cNvPr id="2" name="Диаграмма 2"/>
        <xdr:cNvGraphicFramePr/>
      </xdr:nvGraphicFramePr>
      <xdr:xfrm>
        <a:off x="2867025" y="9496425"/>
        <a:ext cx="40195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6</xdr:row>
      <xdr:rowOff>19050</xdr:rowOff>
    </xdr:from>
    <xdr:to>
      <xdr:col>20</xdr:col>
      <xdr:colOff>47625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9401175" y="3019425"/>
        <a:ext cx="3552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35</xdr:row>
      <xdr:rowOff>171450</xdr:rowOff>
    </xdr:from>
    <xdr:to>
      <xdr:col>11</xdr:col>
      <xdr:colOff>457200</xdr:colOff>
      <xdr:row>49</xdr:row>
      <xdr:rowOff>123825</xdr:rowOff>
    </xdr:to>
    <xdr:graphicFrame>
      <xdr:nvGraphicFramePr>
        <xdr:cNvPr id="2" name="Диаграмма 3"/>
        <xdr:cNvGraphicFramePr/>
      </xdr:nvGraphicFramePr>
      <xdr:xfrm>
        <a:off x="3133725" y="9610725"/>
        <a:ext cx="47434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6</xdr:row>
      <xdr:rowOff>19050</xdr:rowOff>
    </xdr:from>
    <xdr:to>
      <xdr:col>24</xdr:col>
      <xdr:colOff>47625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11096625" y="3019425"/>
        <a:ext cx="3552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895350</xdr:colOff>
      <xdr:row>35</xdr:row>
      <xdr:rowOff>123825</xdr:rowOff>
    </xdr:from>
    <xdr:to>
      <xdr:col>10</xdr:col>
      <xdr:colOff>371475</xdr:colOff>
      <xdr:row>47</xdr:row>
      <xdr:rowOff>209550</xdr:rowOff>
    </xdr:to>
    <xdr:graphicFrame>
      <xdr:nvGraphicFramePr>
        <xdr:cNvPr id="2" name="Диаграмма 2"/>
        <xdr:cNvGraphicFramePr/>
      </xdr:nvGraphicFramePr>
      <xdr:xfrm>
        <a:off x="3000375" y="9563100"/>
        <a:ext cx="42100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6</xdr:row>
      <xdr:rowOff>19050</xdr:rowOff>
    </xdr:from>
    <xdr:to>
      <xdr:col>22</xdr:col>
      <xdr:colOff>133350</xdr:colOff>
      <xdr:row>19</xdr:row>
      <xdr:rowOff>28575</xdr:rowOff>
    </xdr:to>
    <xdr:graphicFrame>
      <xdr:nvGraphicFramePr>
        <xdr:cNvPr id="1" name="Диаграмма 1"/>
        <xdr:cNvGraphicFramePr/>
      </xdr:nvGraphicFramePr>
      <xdr:xfrm>
        <a:off x="10563225" y="3019425"/>
        <a:ext cx="3638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25</xdr:row>
      <xdr:rowOff>57150</xdr:rowOff>
    </xdr:from>
    <xdr:to>
      <xdr:col>13</xdr:col>
      <xdr:colOff>0</xdr:colOff>
      <xdr:row>36</xdr:row>
      <xdr:rowOff>9525</xdr:rowOff>
    </xdr:to>
    <xdr:graphicFrame>
      <xdr:nvGraphicFramePr>
        <xdr:cNvPr id="2" name="Диаграмма 2"/>
        <xdr:cNvGraphicFramePr/>
      </xdr:nvGraphicFramePr>
      <xdr:xfrm>
        <a:off x="8582025" y="6858000"/>
        <a:ext cx="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400050</xdr:colOff>
      <xdr:row>35</xdr:row>
      <xdr:rowOff>123825</xdr:rowOff>
    </xdr:from>
    <xdr:to>
      <xdr:col>12</xdr:col>
      <xdr:colOff>419100</xdr:colOff>
      <xdr:row>51</xdr:row>
      <xdr:rowOff>123825</xdr:rowOff>
    </xdr:to>
    <xdr:graphicFrame>
      <xdr:nvGraphicFramePr>
        <xdr:cNvPr id="3" name="Chart 15"/>
        <xdr:cNvGraphicFramePr/>
      </xdr:nvGraphicFramePr>
      <xdr:xfrm>
        <a:off x="2505075" y="9563100"/>
        <a:ext cx="58864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6</xdr:row>
      <xdr:rowOff>19050</xdr:rowOff>
    </xdr:from>
    <xdr:to>
      <xdr:col>16</xdr:col>
      <xdr:colOff>47625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6962775" y="3019425"/>
        <a:ext cx="3552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66675</xdr:rowOff>
    </xdr:from>
    <xdr:to>
      <xdr:col>8</xdr:col>
      <xdr:colOff>0</xdr:colOff>
      <xdr:row>33</xdr:row>
      <xdr:rowOff>152400</xdr:rowOff>
    </xdr:to>
    <xdr:graphicFrame>
      <xdr:nvGraphicFramePr>
        <xdr:cNvPr id="2" name="Диаграмма 2"/>
        <xdr:cNvGraphicFramePr/>
      </xdr:nvGraphicFramePr>
      <xdr:xfrm>
        <a:off x="5591175" y="5667375"/>
        <a:ext cx="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838200</xdr:colOff>
      <xdr:row>19</xdr:row>
      <xdr:rowOff>57150</xdr:rowOff>
    </xdr:from>
    <xdr:to>
      <xdr:col>13</xdr:col>
      <xdr:colOff>190500</xdr:colOff>
      <xdr:row>34</xdr:row>
      <xdr:rowOff>171450</xdr:rowOff>
    </xdr:to>
    <xdr:graphicFrame>
      <xdr:nvGraphicFramePr>
        <xdr:cNvPr id="3" name="Chart 321"/>
        <xdr:cNvGraphicFramePr/>
      </xdr:nvGraphicFramePr>
      <xdr:xfrm>
        <a:off x="2943225" y="5657850"/>
        <a:ext cx="58864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6</xdr:row>
      <xdr:rowOff>66675</xdr:rowOff>
    </xdr:from>
    <xdr:to>
      <xdr:col>18</xdr:col>
      <xdr:colOff>276225</xdr:colOff>
      <xdr:row>17</xdr:row>
      <xdr:rowOff>76200</xdr:rowOff>
    </xdr:to>
    <xdr:graphicFrame>
      <xdr:nvGraphicFramePr>
        <xdr:cNvPr id="1" name="Диаграмма 1"/>
        <xdr:cNvGraphicFramePr/>
      </xdr:nvGraphicFramePr>
      <xdr:xfrm>
        <a:off x="8543925" y="3067050"/>
        <a:ext cx="3552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66675</xdr:rowOff>
    </xdr:from>
    <xdr:to>
      <xdr:col>8</xdr:col>
      <xdr:colOff>0</xdr:colOff>
      <xdr:row>33</xdr:row>
      <xdr:rowOff>152400</xdr:rowOff>
    </xdr:to>
    <xdr:graphicFrame>
      <xdr:nvGraphicFramePr>
        <xdr:cNvPr id="2" name="Диаграмма 2"/>
        <xdr:cNvGraphicFramePr/>
      </xdr:nvGraphicFramePr>
      <xdr:xfrm>
        <a:off x="5724525" y="5667375"/>
        <a:ext cx="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800100</xdr:colOff>
      <xdr:row>35</xdr:row>
      <xdr:rowOff>123825</xdr:rowOff>
    </xdr:from>
    <xdr:to>
      <xdr:col>13</xdr:col>
      <xdr:colOff>19050</xdr:colOff>
      <xdr:row>51</xdr:row>
      <xdr:rowOff>104775</xdr:rowOff>
    </xdr:to>
    <xdr:graphicFrame>
      <xdr:nvGraphicFramePr>
        <xdr:cNvPr id="3" name="Chart 15"/>
        <xdr:cNvGraphicFramePr/>
      </xdr:nvGraphicFramePr>
      <xdr:xfrm>
        <a:off x="2905125" y="9563100"/>
        <a:ext cx="58864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6</xdr:row>
      <xdr:rowOff>19050</xdr:rowOff>
    </xdr:from>
    <xdr:to>
      <xdr:col>24</xdr:col>
      <xdr:colOff>47625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11868150" y="3019425"/>
        <a:ext cx="3552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35</xdr:row>
      <xdr:rowOff>161925</xdr:rowOff>
    </xdr:from>
    <xdr:to>
      <xdr:col>12</xdr:col>
      <xdr:colOff>381000</xdr:colOff>
      <xdr:row>48</xdr:row>
      <xdr:rowOff>209550</xdr:rowOff>
    </xdr:to>
    <xdr:graphicFrame>
      <xdr:nvGraphicFramePr>
        <xdr:cNvPr id="2" name="Диаграмма 2"/>
        <xdr:cNvGraphicFramePr/>
      </xdr:nvGraphicFramePr>
      <xdr:xfrm>
        <a:off x="2209800" y="9601200"/>
        <a:ext cx="6229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K1">
      <selection activeCell="U36" sqref="U36:AA38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5" width="6.00390625" style="0" customWidth="1"/>
    <col min="6" max="6" width="6.57421875" style="0" customWidth="1"/>
    <col min="7" max="7" width="6.8515625" style="0" customWidth="1"/>
    <col min="8" max="8" width="6.7109375" style="0" customWidth="1"/>
    <col min="9" max="10" width="6.421875" style="0" customWidth="1"/>
    <col min="11" max="12" width="6.140625" style="0" customWidth="1"/>
    <col min="13" max="13" width="6.00390625" style="0" customWidth="1"/>
    <col min="14" max="14" width="6.57421875" style="0" customWidth="1"/>
    <col min="15" max="15" width="7.00390625" style="0" customWidth="1"/>
    <col min="26" max="26" width="8.8515625" style="0" customWidth="1"/>
    <col min="27" max="27" width="11.57421875" style="0" customWidth="1"/>
  </cols>
  <sheetData>
    <row r="1" spans="1:29" s="19" customFormat="1" ht="139.5" customHeight="1">
      <c r="A1" s="157" t="s">
        <v>27</v>
      </c>
      <c r="B1" s="157"/>
      <c r="C1" s="157"/>
      <c r="D1" s="21" t="s">
        <v>2</v>
      </c>
      <c r="E1" s="22" t="s">
        <v>60</v>
      </c>
      <c r="F1" s="22" t="s">
        <v>61</v>
      </c>
      <c r="G1" s="22" t="s">
        <v>62</v>
      </c>
      <c r="H1" s="22" t="s">
        <v>60</v>
      </c>
      <c r="I1" s="22" t="s">
        <v>59</v>
      </c>
      <c r="J1" s="22" t="s">
        <v>62</v>
      </c>
      <c r="K1" s="22" t="s">
        <v>60</v>
      </c>
      <c r="L1" s="22" t="s">
        <v>59</v>
      </c>
      <c r="M1" s="22" t="s">
        <v>64</v>
      </c>
      <c r="N1" s="22" t="s">
        <v>63</v>
      </c>
      <c r="O1" s="22" t="s">
        <v>63</v>
      </c>
      <c r="P1" s="22" t="s">
        <v>59</v>
      </c>
      <c r="Q1" s="22" t="s">
        <v>69</v>
      </c>
      <c r="R1" s="22" t="s">
        <v>70</v>
      </c>
      <c r="S1" s="54"/>
      <c r="U1" s="61" t="s">
        <v>60</v>
      </c>
      <c r="V1" s="61" t="s">
        <v>61</v>
      </c>
      <c r="W1" s="61" t="s">
        <v>62</v>
      </c>
      <c r="X1" s="61" t="s">
        <v>67</v>
      </c>
      <c r="Y1" s="61" t="s">
        <v>62</v>
      </c>
      <c r="Z1" s="61" t="s">
        <v>64</v>
      </c>
      <c r="AA1" s="61" t="s">
        <v>63</v>
      </c>
      <c r="AB1" s="61" t="s">
        <v>69</v>
      </c>
      <c r="AC1" s="61" t="s">
        <v>70</v>
      </c>
    </row>
    <row r="2" spans="1:29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23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23">
        <v>9</v>
      </c>
      <c r="N2" s="23">
        <v>10</v>
      </c>
      <c r="O2" s="23">
        <v>11</v>
      </c>
      <c r="P2" s="23">
        <v>12</v>
      </c>
      <c r="Q2" s="23"/>
      <c r="R2" s="23"/>
      <c r="S2" s="55"/>
      <c r="U2" s="32"/>
      <c r="V2" s="32"/>
      <c r="W2" s="32"/>
      <c r="X2" s="32"/>
      <c r="Y2" s="32"/>
      <c r="Z2" s="32"/>
      <c r="AA2" s="32"/>
      <c r="AB2" s="32"/>
      <c r="AC2" s="32"/>
    </row>
    <row r="3" spans="1:30" s="19" customFormat="1" ht="15">
      <c r="A3" s="20"/>
      <c r="B3" s="20" t="s">
        <v>7</v>
      </c>
      <c r="C3" s="20" t="s">
        <v>5</v>
      </c>
      <c r="D3" s="26" t="s">
        <v>54</v>
      </c>
      <c r="E3" s="20">
        <v>1</v>
      </c>
      <c r="F3" s="20">
        <v>0</v>
      </c>
      <c r="G3" s="20">
        <v>1</v>
      </c>
      <c r="H3" s="20">
        <v>1</v>
      </c>
      <c r="I3" s="20">
        <v>1</v>
      </c>
      <c r="J3" s="20">
        <v>1</v>
      </c>
      <c r="K3" s="20">
        <v>1</v>
      </c>
      <c r="L3" s="20">
        <v>1</v>
      </c>
      <c r="M3" s="20">
        <v>1</v>
      </c>
      <c r="N3" s="20">
        <v>1</v>
      </c>
      <c r="O3" s="20">
        <v>3</v>
      </c>
      <c r="P3" s="20">
        <v>1</v>
      </c>
      <c r="Q3" s="20">
        <f>SUM(E3:P3)</f>
        <v>13</v>
      </c>
      <c r="R3" s="58">
        <f>Q3/13</f>
        <v>1</v>
      </c>
      <c r="S3" s="56"/>
      <c r="U3" s="33">
        <f>SUM(E3,H3,K3)/3</f>
        <v>1</v>
      </c>
      <c r="V3" s="33">
        <f>SUM(F3)/1</f>
        <v>0</v>
      </c>
      <c r="W3" s="33">
        <f>SUM(G3,J3)/2</f>
        <v>1</v>
      </c>
      <c r="X3" s="33">
        <f>SUM(I3,L3,P3)/3</f>
        <v>1</v>
      </c>
      <c r="Y3" s="33">
        <f>SUM(J3)/1</f>
        <v>1</v>
      </c>
      <c r="Z3" s="33">
        <f>SUM(M3)/1</f>
        <v>1</v>
      </c>
      <c r="AA3" s="33">
        <f>SUM(N3,O3)/2</f>
        <v>2</v>
      </c>
      <c r="AB3" s="33">
        <f>SUM(U3:AA3)</f>
        <v>7</v>
      </c>
      <c r="AC3" s="60">
        <f>AB3/13</f>
        <v>0.5384615384615384</v>
      </c>
      <c r="AD3" s="59"/>
    </row>
    <row r="4" spans="1:29" s="19" customFormat="1" ht="15">
      <c r="A4" s="20"/>
      <c r="B4" s="20" t="s">
        <v>7</v>
      </c>
      <c r="C4" s="20" t="s">
        <v>8</v>
      </c>
      <c r="D4" s="26" t="s">
        <v>54</v>
      </c>
      <c r="E4" s="20">
        <v>1</v>
      </c>
      <c r="F4" s="20">
        <v>0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0">
        <v>1</v>
      </c>
      <c r="O4" s="20">
        <v>1</v>
      </c>
      <c r="P4" s="20">
        <v>0</v>
      </c>
      <c r="Q4" s="20">
        <f aca="true" t="shared" si="0" ref="Q4:Q23">SUM(E4:P4)</f>
        <v>10</v>
      </c>
      <c r="R4" s="58">
        <f aca="true" t="shared" si="1" ref="R4:R23">Q4/13</f>
        <v>0.7692307692307693</v>
      </c>
      <c r="S4" s="56"/>
      <c r="U4" s="33">
        <f aca="true" t="shared" si="2" ref="U4:U23">SUM(E4,H4,K4)/3</f>
        <v>1</v>
      </c>
      <c r="V4" s="33">
        <f aca="true" t="shared" si="3" ref="V4:V23">SUM(F4)/1</f>
        <v>0</v>
      </c>
      <c r="W4" s="33">
        <f aca="true" t="shared" si="4" ref="W4:W23">SUM(G4,J4)/2</f>
        <v>1</v>
      </c>
      <c r="X4" s="33">
        <f aca="true" t="shared" si="5" ref="X4:X23">SUM(I4,L4,P4)/3</f>
        <v>0.6666666666666666</v>
      </c>
      <c r="Y4" s="33">
        <f aca="true" t="shared" si="6" ref="Y4:Y23">SUM(J4)/1</f>
        <v>1</v>
      </c>
      <c r="Z4" s="33">
        <f aca="true" t="shared" si="7" ref="Z4:Z23">SUM(M4)/1</f>
        <v>1</v>
      </c>
      <c r="AA4" s="33">
        <f aca="true" t="shared" si="8" ref="AA4:AA23">SUM(N4,O4)/2</f>
        <v>1</v>
      </c>
      <c r="AB4" s="33">
        <f aca="true" t="shared" si="9" ref="AB4:AB23">SUM(U4:AA4)</f>
        <v>5.666666666666666</v>
      </c>
      <c r="AC4" s="60">
        <f aca="true" t="shared" si="10" ref="AC4:AC23">AB4/13</f>
        <v>0.43589743589743585</v>
      </c>
    </row>
    <row r="5" spans="1:29" s="19" customFormat="1" ht="15">
      <c r="A5" s="20"/>
      <c r="B5" s="20" t="s">
        <v>9</v>
      </c>
      <c r="C5" s="20" t="s">
        <v>10</v>
      </c>
      <c r="D5" s="26" t="s">
        <v>55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0</v>
      </c>
      <c r="L5" s="20">
        <v>1</v>
      </c>
      <c r="M5" s="20">
        <v>0</v>
      </c>
      <c r="N5" s="20">
        <v>1</v>
      </c>
      <c r="O5" s="20">
        <v>3</v>
      </c>
      <c r="P5" s="20">
        <v>0</v>
      </c>
      <c r="Q5" s="20">
        <f t="shared" si="0"/>
        <v>11</v>
      </c>
      <c r="R5" s="58">
        <f t="shared" si="1"/>
        <v>0.8461538461538461</v>
      </c>
      <c r="S5" s="56"/>
      <c r="U5" s="33">
        <f t="shared" si="2"/>
        <v>0.6666666666666666</v>
      </c>
      <c r="V5" s="33">
        <f t="shared" si="3"/>
        <v>1</v>
      </c>
      <c r="W5" s="33">
        <f t="shared" si="4"/>
        <v>1</v>
      </c>
      <c r="X5" s="33">
        <f t="shared" si="5"/>
        <v>0.6666666666666666</v>
      </c>
      <c r="Y5" s="33">
        <f t="shared" si="6"/>
        <v>1</v>
      </c>
      <c r="Z5" s="33">
        <f t="shared" si="7"/>
        <v>0</v>
      </c>
      <c r="AA5" s="33">
        <f t="shared" si="8"/>
        <v>2</v>
      </c>
      <c r="AB5" s="33">
        <f t="shared" si="9"/>
        <v>6.333333333333333</v>
      </c>
      <c r="AC5" s="60">
        <f t="shared" si="10"/>
        <v>0.48717948717948717</v>
      </c>
    </row>
    <row r="6" spans="1:29" s="19" customFormat="1" ht="15">
      <c r="A6" s="20"/>
      <c r="B6" s="20" t="s">
        <v>7</v>
      </c>
      <c r="C6" s="20" t="s">
        <v>11</v>
      </c>
      <c r="D6" s="26" t="s">
        <v>54</v>
      </c>
      <c r="E6" s="20">
        <v>0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2</v>
      </c>
      <c r="P6" s="20">
        <v>1</v>
      </c>
      <c r="Q6" s="20">
        <f t="shared" si="0"/>
        <v>12</v>
      </c>
      <c r="R6" s="58">
        <f t="shared" si="1"/>
        <v>0.9230769230769231</v>
      </c>
      <c r="S6" s="56"/>
      <c r="U6" s="33">
        <f t="shared" si="2"/>
        <v>0.6666666666666666</v>
      </c>
      <c r="V6" s="33">
        <f t="shared" si="3"/>
        <v>1</v>
      </c>
      <c r="W6" s="33">
        <f t="shared" si="4"/>
        <v>1</v>
      </c>
      <c r="X6" s="33">
        <f t="shared" si="5"/>
        <v>1</v>
      </c>
      <c r="Y6" s="33">
        <f t="shared" si="6"/>
        <v>1</v>
      </c>
      <c r="Z6" s="33">
        <f t="shared" si="7"/>
        <v>1</v>
      </c>
      <c r="AA6" s="33">
        <f t="shared" si="8"/>
        <v>1.5</v>
      </c>
      <c r="AB6" s="33">
        <f t="shared" si="9"/>
        <v>7.166666666666666</v>
      </c>
      <c r="AC6" s="60">
        <f t="shared" si="10"/>
        <v>0.5512820512820512</v>
      </c>
    </row>
    <row r="7" spans="1:29" s="19" customFormat="1" ht="15">
      <c r="A7" s="20"/>
      <c r="B7" s="20" t="s">
        <v>7</v>
      </c>
      <c r="C7" s="20" t="s">
        <v>12</v>
      </c>
      <c r="D7" s="26" t="s">
        <v>55</v>
      </c>
      <c r="E7" s="20">
        <v>1</v>
      </c>
      <c r="F7" s="20">
        <v>1</v>
      </c>
      <c r="G7" s="20">
        <v>1</v>
      </c>
      <c r="H7" s="20">
        <v>0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2</v>
      </c>
      <c r="P7" s="20">
        <v>1</v>
      </c>
      <c r="Q7" s="20">
        <f t="shared" si="0"/>
        <v>12</v>
      </c>
      <c r="R7" s="58">
        <f t="shared" si="1"/>
        <v>0.9230769230769231</v>
      </c>
      <c r="S7" s="56"/>
      <c r="U7" s="33">
        <f t="shared" si="2"/>
        <v>0.6666666666666666</v>
      </c>
      <c r="V7" s="33">
        <f t="shared" si="3"/>
        <v>1</v>
      </c>
      <c r="W7" s="33">
        <f t="shared" si="4"/>
        <v>1</v>
      </c>
      <c r="X7" s="33">
        <f t="shared" si="5"/>
        <v>1</v>
      </c>
      <c r="Y7" s="33">
        <f t="shared" si="6"/>
        <v>1</v>
      </c>
      <c r="Z7" s="33">
        <f t="shared" si="7"/>
        <v>1</v>
      </c>
      <c r="AA7" s="33">
        <f t="shared" si="8"/>
        <v>1.5</v>
      </c>
      <c r="AB7" s="33">
        <f t="shared" si="9"/>
        <v>7.166666666666666</v>
      </c>
      <c r="AC7" s="60">
        <f t="shared" si="10"/>
        <v>0.5512820512820512</v>
      </c>
    </row>
    <row r="8" spans="1:29" s="19" customFormat="1" ht="15">
      <c r="A8" s="20"/>
      <c r="B8" s="20" t="s">
        <v>7</v>
      </c>
      <c r="C8" s="20" t="s">
        <v>13</v>
      </c>
      <c r="D8" s="26" t="s">
        <v>55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3</v>
      </c>
      <c r="P8" s="20">
        <v>1</v>
      </c>
      <c r="Q8" s="20">
        <f t="shared" si="0"/>
        <v>14</v>
      </c>
      <c r="R8" s="58">
        <f t="shared" si="1"/>
        <v>1.0769230769230769</v>
      </c>
      <c r="S8" s="56"/>
      <c r="U8" s="33">
        <f t="shared" si="2"/>
        <v>1</v>
      </c>
      <c r="V8" s="33">
        <f t="shared" si="3"/>
        <v>1</v>
      </c>
      <c r="W8" s="33">
        <f t="shared" si="4"/>
        <v>1</v>
      </c>
      <c r="X8" s="33">
        <f t="shared" si="5"/>
        <v>1</v>
      </c>
      <c r="Y8" s="33">
        <f t="shared" si="6"/>
        <v>1</v>
      </c>
      <c r="Z8" s="33">
        <f t="shared" si="7"/>
        <v>1</v>
      </c>
      <c r="AA8" s="33">
        <f t="shared" si="8"/>
        <v>2</v>
      </c>
      <c r="AB8" s="33">
        <f t="shared" si="9"/>
        <v>8</v>
      </c>
      <c r="AC8" s="60">
        <f t="shared" si="10"/>
        <v>0.6153846153846154</v>
      </c>
    </row>
    <row r="9" spans="1:29" s="19" customFormat="1" ht="15">
      <c r="A9" s="20"/>
      <c r="B9" s="20" t="s">
        <v>9</v>
      </c>
      <c r="C9" s="20" t="s">
        <v>14</v>
      </c>
      <c r="D9" s="26" t="s">
        <v>55</v>
      </c>
      <c r="E9" s="20">
        <v>0</v>
      </c>
      <c r="F9" s="20">
        <v>0</v>
      </c>
      <c r="G9" s="20">
        <v>1</v>
      </c>
      <c r="H9" s="20">
        <v>1</v>
      </c>
      <c r="I9" s="20">
        <v>0</v>
      </c>
      <c r="J9" s="20">
        <v>0</v>
      </c>
      <c r="K9" s="20">
        <v>1</v>
      </c>
      <c r="L9" s="20">
        <v>1</v>
      </c>
      <c r="M9" s="20">
        <v>1</v>
      </c>
      <c r="N9" s="20">
        <v>1</v>
      </c>
      <c r="O9" s="20">
        <v>3</v>
      </c>
      <c r="P9" s="20">
        <v>1</v>
      </c>
      <c r="Q9" s="20">
        <f t="shared" si="0"/>
        <v>10</v>
      </c>
      <c r="R9" s="58">
        <f t="shared" si="1"/>
        <v>0.7692307692307693</v>
      </c>
      <c r="S9" s="56"/>
      <c r="U9" s="33">
        <f t="shared" si="2"/>
        <v>0.6666666666666666</v>
      </c>
      <c r="V9" s="33">
        <f t="shared" si="3"/>
        <v>0</v>
      </c>
      <c r="W9" s="33">
        <f t="shared" si="4"/>
        <v>0.5</v>
      </c>
      <c r="X9" s="33">
        <f t="shared" si="5"/>
        <v>0.6666666666666666</v>
      </c>
      <c r="Y9" s="33">
        <f t="shared" si="6"/>
        <v>0</v>
      </c>
      <c r="Z9" s="33">
        <f t="shared" si="7"/>
        <v>1</v>
      </c>
      <c r="AA9" s="33">
        <f t="shared" si="8"/>
        <v>2</v>
      </c>
      <c r="AB9" s="33">
        <f t="shared" si="9"/>
        <v>4.833333333333333</v>
      </c>
      <c r="AC9" s="60">
        <f t="shared" si="10"/>
        <v>0.37179487179487175</v>
      </c>
    </row>
    <row r="10" spans="1:29" s="19" customFormat="1" ht="15">
      <c r="A10" s="20"/>
      <c r="B10" s="20" t="s">
        <v>9</v>
      </c>
      <c r="C10" s="20" t="s">
        <v>56</v>
      </c>
      <c r="D10" s="26" t="s">
        <v>54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2</v>
      </c>
      <c r="P10" s="20">
        <v>0</v>
      </c>
      <c r="Q10" s="20">
        <f t="shared" si="0"/>
        <v>12</v>
      </c>
      <c r="R10" s="58">
        <f t="shared" si="1"/>
        <v>0.9230769230769231</v>
      </c>
      <c r="S10" s="56"/>
      <c r="U10" s="33">
        <f t="shared" si="2"/>
        <v>1</v>
      </c>
      <c r="V10" s="33">
        <f t="shared" si="3"/>
        <v>1</v>
      </c>
      <c r="W10" s="33">
        <f t="shared" si="4"/>
        <v>1</v>
      </c>
      <c r="X10" s="33">
        <f t="shared" si="5"/>
        <v>0.6666666666666666</v>
      </c>
      <c r="Y10" s="33">
        <f t="shared" si="6"/>
        <v>1</v>
      </c>
      <c r="Z10" s="33">
        <f t="shared" si="7"/>
        <v>1</v>
      </c>
      <c r="AA10" s="33">
        <f t="shared" si="8"/>
        <v>1.5</v>
      </c>
      <c r="AB10" s="33">
        <f t="shared" si="9"/>
        <v>7.166666666666666</v>
      </c>
      <c r="AC10" s="60">
        <f t="shared" si="10"/>
        <v>0.5512820512820512</v>
      </c>
    </row>
    <row r="11" spans="1:29" s="19" customFormat="1" ht="15">
      <c r="A11" s="20"/>
      <c r="B11" s="20" t="s">
        <v>7</v>
      </c>
      <c r="C11" s="20" t="s">
        <v>57</v>
      </c>
      <c r="D11" s="26" t="s">
        <v>55</v>
      </c>
      <c r="E11" s="20">
        <v>0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3</v>
      </c>
      <c r="P11" s="20">
        <v>1</v>
      </c>
      <c r="Q11" s="20">
        <f t="shared" si="0"/>
        <v>13</v>
      </c>
      <c r="R11" s="58">
        <f t="shared" si="1"/>
        <v>1</v>
      </c>
      <c r="S11" s="56"/>
      <c r="U11" s="33">
        <f t="shared" si="2"/>
        <v>0.6666666666666666</v>
      </c>
      <c r="V11" s="33">
        <f t="shared" si="3"/>
        <v>1</v>
      </c>
      <c r="W11" s="33">
        <f t="shared" si="4"/>
        <v>1</v>
      </c>
      <c r="X11" s="33">
        <f t="shared" si="5"/>
        <v>1</v>
      </c>
      <c r="Y11" s="33">
        <f t="shared" si="6"/>
        <v>1</v>
      </c>
      <c r="Z11" s="33">
        <f t="shared" si="7"/>
        <v>1</v>
      </c>
      <c r="AA11" s="33">
        <f t="shared" si="8"/>
        <v>2</v>
      </c>
      <c r="AB11" s="33">
        <f t="shared" si="9"/>
        <v>7.666666666666666</v>
      </c>
      <c r="AC11" s="60">
        <f t="shared" si="10"/>
        <v>0.5897435897435896</v>
      </c>
    </row>
    <row r="12" spans="1:29" s="19" customFormat="1" ht="15">
      <c r="A12" s="20"/>
      <c r="B12" s="20" t="s">
        <v>7</v>
      </c>
      <c r="C12" s="20" t="s">
        <v>15</v>
      </c>
      <c r="D12" s="26" t="s">
        <v>55</v>
      </c>
      <c r="E12" s="20">
        <v>1</v>
      </c>
      <c r="F12" s="20">
        <v>0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2</v>
      </c>
      <c r="P12" s="20">
        <v>1</v>
      </c>
      <c r="Q12" s="20">
        <f t="shared" si="0"/>
        <v>12</v>
      </c>
      <c r="R12" s="58">
        <f t="shared" si="1"/>
        <v>0.9230769230769231</v>
      </c>
      <c r="S12" s="56"/>
      <c r="U12" s="33">
        <f t="shared" si="2"/>
        <v>1</v>
      </c>
      <c r="V12" s="33">
        <f t="shared" si="3"/>
        <v>0</v>
      </c>
      <c r="W12" s="33">
        <f t="shared" si="4"/>
        <v>1</v>
      </c>
      <c r="X12" s="33">
        <f t="shared" si="5"/>
        <v>1</v>
      </c>
      <c r="Y12" s="33">
        <f t="shared" si="6"/>
        <v>1</v>
      </c>
      <c r="Z12" s="33">
        <f t="shared" si="7"/>
        <v>1</v>
      </c>
      <c r="AA12" s="33">
        <f t="shared" si="8"/>
        <v>1.5</v>
      </c>
      <c r="AB12" s="33">
        <f t="shared" si="9"/>
        <v>6.5</v>
      </c>
      <c r="AC12" s="60">
        <f t="shared" si="10"/>
        <v>0.5</v>
      </c>
    </row>
    <row r="13" spans="1:29" s="19" customFormat="1" ht="15">
      <c r="A13" s="20"/>
      <c r="B13" s="20" t="s">
        <v>9</v>
      </c>
      <c r="C13" s="20" t="s">
        <v>16</v>
      </c>
      <c r="D13" s="26" t="s">
        <v>55</v>
      </c>
      <c r="E13" s="20">
        <v>0</v>
      </c>
      <c r="F13" s="20">
        <v>1</v>
      </c>
      <c r="G13" s="20">
        <v>1</v>
      </c>
      <c r="H13" s="20">
        <v>1</v>
      </c>
      <c r="I13" s="20">
        <v>1</v>
      </c>
      <c r="J13" s="20">
        <v>0</v>
      </c>
      <c r="K13" s="20">
        <v>1</v>
      </c>
      <c r="L13" s="20">
        <v>1</v>
      </c>
      <c r="M13" s="20">
        <v>0</v>
      </c>
      <c r="N13" s="20">
        <v>1</v>
      </c>
      <c r="O13" s="20">
        <v>2</v>
      </c>
      <c r="P13" s="20">
        <v>0</v>
      </c>
      <c r="Q13" s="20">
        <f t="shared" si="0"/>
        <v>9</v>
      </c>
      <c r="R13" s="58">
        <f t="shared" si="1"/>
        <v>0.6923076923076923</v>
      </c>
      <c r="S13" s="56"/>
      <c r="U13" s="33">
        <f t="shared" si="2"/>
        <v>0.6666666666666666</v>
      </c>
      <c r="V13" s="33">
        <f t="shared" si="3"/>
        <v>1</v>
      </c>
      <c r="W13" s="33">
        <f t="shared" si="4"/>
        <v>0.5</v>
      </c>
      <c r="X13" s="33">
        <f t="shared" si="5"/>
        <v>0.6666666666666666</v>
      </c>
      <c r="Y13" s="33">
        <f t="shared" si="6"/>
        <v>0</v>
      </c>
      <c r="Z13" s="33">
        <f t="shared" si="7"/>
        <v>0</v>
      </c>
      <c r="AA13" s="33">
        <f t="shared" si="8"/>
        <v>1.5</v>
      </c>
      <c r="AB13" s="33">
        <f t="shared" si="9"/>
        <v>4.333333333333333</v>
      </c>
      <c r="AC13" s="60">
        <f t="shared" si="10"/>
        <v>0.3333333333333333</v>
      </c>
    </row>
    <row r="14" spans="1:29" s="19" customFormat="1" ht="15">
      <c r="A14" s="20"/>
      <c r="B14" s="20" t="s">
        <v>7</v>
      </c>
      <c r="C14" s="20" t="s">
        <v>17</v>
      </c>
      <c r="D14" s="26" t="s">
        <v>54</v>
      </c>
      <c r="E14" s="20">
        <v>1</v>
      </c>
      <c r="F14" s="20">
        <v>1</v>
      </c>
      <c r="G14" s="20">
        <v>1</v>
      </c>
      <c r="H14" s="20">
        <v>0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2</v>
      </c>
      <c r="P14" s="20">
        <v>0</v>
      </c>
      <c r="Q14" s="20">
        <f t="shared" si="0"/>
        <v>11</v>
      </c>
      <c r="R14" s="58">
        <f t="shared" si="1"/>
        <v>0.8461538461538461</v>
      </c>
      <c r="S14" s="56"/>
      <c r="U14" s="33">
        <f t="shared" si="2"/>
        <v>0.6666666666666666</v>
      </c>
      <c r="V14" s="33">
        <f t="shared" si="3"/>
        <v>1</v>
      </c>
      <c r="W14" s="33">
        <f t="shared" si="4"/>
        <v>1</v>
      </c>
      <c r="X14" s="33">
        <f t="shared" si="5"/>
        <v>0.6666666666666666</v>
      </c>
      <c r="Y14" s="33">
        <f t="shared" si="6"/>
        <v>1</v>
      </c>
      <c r="Z14" s="33">
        <f t="shared" si="7"/>
        <v>1</v>
      </c>
      <c r="AA14" s="33">
        <f t="shared" si="8"/>
        <v>1.5</v>
      </c>
      <c r="AB14" s="33">
        <f t="shared" si="9"/>
        <v>6.833333333333333</v>
      </c>
      <c r="AC14" s="60">
        <f t="shared" si="10"/>
        <v>0.5256410256410257</v>
      </c>
    </row>
    <row r="15" spans="1:29" s="19" customFormat="1" ht="15">
      <c r="A15" s="20"/>
      <c r="B15" s="20" t="s">
        <v>7</v>
      </c>
      <c r="C15" s="20" t="s">
        <v>18</v>
      </c>
      <c r="D15" s="26" t="s">
        <v>54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3</v>
      </c>
      <c r="P15" s="20">
        <v>1</v>
      </c>
      <c r="Q15" s="20">
        <f t="shared" si="0"/>
        <v>14</v>
      </c>
      <c r="R15" s="58">
        <f t="shared" si="1"/>
        <v>1.0769230769230769</v>
      </c>
      <c r="S15" s="56"/>
      <c r="U15" s="33">
        <f t="shared" si="2"/>
        <v>1</v>
      </c>
      <c r="V15" s="33">
        <f t="shared" si="3"/>
        <v>1</v>
      </c>
      <c r="W15" s="33">
        <f t="shared" si="4"/>
        <v>1</v>
      </c>
      <c r="X15" s="33">
        <f t="shared" si="5"/>
        <v>1</v>
      </c>
      <c r="Y15" s="33">
        <f t="shared" si="6"/>
        <v>1</v>
      </c>
      <c r="Z15" s="33">
        <f t="shared" si="7"/>
        <v>1</v>
      </c>
      <c r="AA15" s="33">
        <f t="shared" si="8"/>
        <v>2</v>
      </c>
      <c r="AB15" s="33">
        <f t="shared" si="9"/>
        <v>8</v>
      </c>
      <c r="AC15" s="60">
        <f t="shared" si="10"/>
        <v>0.6153846153846154</v>
      </c>
    </row>
    <row r="16" spans="1:29" s="19" customFormat="1" ht="15">
      <c r="A16" s="20"/>
      <c r="B16" s="20" t="s">
        <v>9</v>
      </c>
      <c r="C16" s="20" t="s">
        <v>19</v>
      </c>
      <c r="D16" s="26" t="s">
        <v>55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0</v>
      </c>
      <c r="K16" s="20">
        <v>1</v>
      </c>
      <c r="L16" s="20">
        <v>1</v>
      </c>
      <c r="M16" s="20">
        <v>1</v>
      </c>
      <c r="N16" s="20">
        <v>1</v>
      </c>
      <c r="O16" s="20">
        <v>3</v>
      </c>
      <c r="P16" s="20">
        <v>1</v>
      </c>
      <c r="Q16" s="20">
        <f t="shared" si="0"/>
        <v>13</v>
      </c>
      <c r="R16" s="58">
        <f t="shared" si="1"/>
        <v>1</v>
      </c>
      <c r="S16" s="56"/>
      <c r="U16" s="33">
        <f t="shared" si="2"/>
        <v>1</v>
      </c>
      <c r="V16" s="33">
        <f t="shared" si="3"/>
        <v>1</v>
      </c>
      <c r="W16" s="33">
        <f t="shared" si="4"/>
        <v>0.5</v>
      </c>
      <c r="X16" s="33">
        <f t="shared" si="5"/>
        <v>1</v>
      </c>
      <c r="Y16" s="33">
        <f t="shared" si="6"/>
        <v>0</v>
      </c>
      <c r="Z16" s="33">
        <f t="shared" si="7"/>
        <v>1</v>
      </c>
      <c r="AA16" s="33">
        <f t="shared" si="8"/>
        <v>2</v>
      </c>
      <c r="AB16" s="33">
        <f t="shared" si="9"/>
        <v>6.5</v>
      </c>
      <c r="AC16" s="60">
        <f t="shared" si="10"/>
        <v>0.5</v>
      </c>
    </row>
    <row r="17" spans="1:29" s="19" customFormat="1" ht="15">
      <c r="A17" s="20"/>
      <c r="B17" s="20" t="s">
        <v>9</v>
      </c>
      <c r="C17" s="20" t="s">
        <v>20</v>
      </c>
      <c r="D17" s="26" t="s">
        <v>55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3</v>
      </c>
      <c r="P17" s="20">
        <v>0</v>
      </c>
      <c r="Q17" s="20">
        <f t="shared" si="0"/>
        <v>13</v>
      </c>
      <c r="R17" s="58">
        <f t="shared" si="1"/>
        <v>1</v>
      </c>
      <c r="S17" s="56"/>
      <c r="U17" s="33">
        <f t="shared" si="2"/>
        <v>1</v>
      </c>
      <c r="V17" s="33">
        <f t="shared" si="3"/>
        <v>1</v>
      </c>
      <c r="W17" s="33">
        <f t="shared" si="4"/>
        <v>1</v>
      </c>
      <c r="X17" s="33">
        <f t="shared" si="5"/>
        <v>0.6666666666666666</v>
      </c>
      <c r="Y17" s="33">
        <f t="shared" si="6"/>
        <v>1</v>
      </c>
      <c r="Z17" s="33">
        <f t="shared" si="7"/>
        <v>1</v>
      </c>
      <c r="AA17" s="33">
        <f t="shared" si="8"/>
        <v>2</v>
      </c>
      <c r="AB17" s="33">
        <f t="shared" si="9"/>
        <v>7.666666666666666</v>
      </c>
      <c r="AC17" s="60">
        <f t="shared" si="10"/>
        <v>0.5897435897435896</v>
      </c>
    </row>
    <row r="18" spans="1:29" s="19" customFormat="1" ht="15">
      <c r="A18" s="20"/>
      <c r="B18" s="20" t="s">
        <v>9</v>
      </c>
      <c r="C18" s="20" t="s">
        <v>58</v>
      </c>
      <c r="D18" s="26" t="s">
        <v>54</v>
      </c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3</v>
      </c>
      <c r="P18" s="20">
        <v>0</v>
      </c>
      <c r="Q18" s="20">
        <f t="shared" si="0"/>
        <v>13</v>
      </c>
      <c r="R18" s="58">
        <f t="shared" si="1"/>
        <v>1</v>
      </c>
      <c r="S18" s="56"/>
      <c r="U18" s="33">
        <f t="shared" si="2"/>
        <v>1</v>
      </c>
      <c r="V18" s="33">
        <f t="shared" si="3"/>
        <v>1</v>
      </c>
      <c r="W18" s="33">
        <f t="shared" si="4"/>
        <v>1</v>
      </c>
      <c r="X18" s="33">
        <f t="shared" si="5"/>
        <v>0.6666666666666666</v>
      </c>
      <c r="Y18" s="33">
        <f t="shared" si="6"/>
        <v>1</v>
      </c>
      <c r="Z18" s="33">
        <f t="shared" si="7"/>
        <v>1</v>
      </c>
      <c r="AA18" s="33">
        <f t="shared" si="8"/>
        <v>2</v>
      </c>
      <c r="AB18" s="33">
        <f t="shared" si="9"/>
        <v>7.666666666666666</v>
      </c>
      <c r="AC18" s="60">
        <f t="shared" si="10"/>
        <v>0.5897435897435896</v>
      </c>
    </row>
    <row r="19" spans="1:29" s="19" customFormat="1" ht="15">
      <c r="A19" s="20"/>
      <c r="B19" s="20" t="s">
        <v>9</v>
      </c>
      <c r="C19" s="20" t="s">
        <v>21</v>
      </c>
      <c r="D19" s="26" t="s">
        <v>55</v>
      </c>
      <c r="E19" s="20">
        <v>0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2</v>
      </c>
      <c r="P19" s="20">
        <v>1</v>
      </c>
      <c r="Q19" s="20">
        <f t="shared" si="0"/>
        <v>12</v>
      </c>
      <c r="R19" s="58">
        <f t="shared" si="1"/>
        <v>0.9230769230769231</v>
      </c>
      <c r="S19" s="56"/>
      <c r="U19" s="33">
        <f t="shared" si="2"/>
        <v>0.6666666666666666</v>
      </c>
      <c r="V19" s="33">
        <f t="shared" si="3"/>
        <v>1</v>
      </c>
      <c r="W19" s="33">
        <f t="shared" si="4"/>
        <v>1</v>
      </c>
      <c r="X19" s="33">
        <f t="shared" si="5"/>
        <v>1</v>
      </c>
      <c r="Y19" s="33">
        <f t="shared" si="6"/>
        <v>1</v>
      </c>
      <c r="Z19" s="33">
        <f t="shared" si="7"/>
        <v>1</v>
      </c>
      <c r="AA19" s="33">
        <f t="shared" si="8"/>
        <v>1.5</v>
      </c>
      <c r="AB19" s="33">
        <f t="shared" si="9"/>
        <v>7.166666666666666</v>
      </c>
      <c r="AC19" s="60">
        <f t="shared" si="10"/>
        <v>0.5512820512820512</v>
      </c>
    </row>
    <row r="20" spans="1:29" s="19" customFormat="1" ht="15">
      <c r="A20" s="20"/>
      <c r="B20" s="20" t="s">
        <v>9</v>
      </c>
      <c r="C20" s="20" t="s">
        <v>22</v>
      </c>
      <c r="D20" s="26" t="s">
        <v>54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3</v>
      </c>
      <c r="P20" s="20">
        <v>1</v>
      </c>
      <c r="Q20" s="20">
        <f t="shared" si="0"/>
        <v>14</v>
      </c>
      <c r="R20" s="58">
        <f t="shared" si="1"/>
        <v>1.0769230769230769</v>
      </c>
      <c r="S20" s="56"/>
      <c r="U20" s="33">
        <f t="shared" si="2"/>
        <v>1</v>
      </c>
      <c r="V20" s="33">
        <f t="shared" si="3"/>
        <v>1</v>
      </c>
      <c r="W20" s="33">
        <f t="shared" si="4"/>
        <v>1</v>
      </c>
      <c r="X20" s="33">
        <f t="shared" si="5"/>
        <v>1</v>
      </c>
      <c r="Y20" s="33">
        <f t="shared" si="6"/>
        <v>1</v>
      </c>
      <c r="Z20" s="33">
        <f t="shared" si="7"/>
        <v>1</v>
      </c>
      <c r="AA20" s="33">
        <f t="shared" si="8"/>
        <v>2</v>
      </c>
      <c r="AB20" s="33">
        <f t="shared" si="9"/>
        <v>8</v>
      </c>
      <c r="AC20" s="60">
        <f t="shared" si="10"/>
        <v>0.6153846153846154</v>
      </c>
    </row>
    <row r="21" spans="1:29" s="19" customFormat="1" ht="15">
      <c r="A21" s="20"/>
      <c r="B21" s="20" t="s">
        <v>9</v>
      </c>
      <c r="C21" s="20" t="s">
        <v>23</v>
      </c>
      <c r="D21" s="26" t="s">
        <v>54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3</v>
      </c>
      <c r="P21" s="20">
        <v>1</v>
      </c>
      <c r="Q21" s="20">
        <f t="shared" si="0"/>
        <v>14</v>
      </c>
      <c r="R21" s="58">
        <f t="shared" si="1"/>
        <v>1.0769230769230769</v>
      </c>
      <c r="S21" s="56"/>
      <c r="U21" s="33">
        <f t="shared" si="2"/>
        <v>1</v>
      </c>
      <c r="V21" s="33">
        <f t="shared" si="3"/>
        <v>1</v>
      </c>
      <c r="W21" s="33">
        <f t="shared" si="4"/>
        <v>1</v>
      </c>
      <c r="X21" s="33">
        <f t="shared" si="5"/>
        <v>1</v>
      </c>
      <c r="Y21" s="33">
        <f t="shared" si="6"/>
        <v>1</v>
      </c>
      <c r="Z21" s="33">
        <f t="shared" si="7"/>
        <v>1</v>
      </c>
      <c r="AA21" s="33">
        <f t="shared" si="8"/>
        <v>2</v>
      </c>
      <c r="AB21" s="33">
        <f t="shared" si="9"/>
        <v>8</v>
      </c>
      <c r="AC21" s="60">
        <f t="shared" si="10"/>
        <v>0.6153846153846154</v>
      </c>
    </row>
    <row r="22" spans="1:29" s="19" customFormat="1" ht="15">
      <c r="A22" s="20"/>
      <c r="B22" s="20" t="s">
        <v>7</v>
      </c>
      <c r="C22" s="20" t="s">
        <v>24</v>
      </c>
      <c r="D22" s="26" t="s">
        <v>54</v>
      </c>
      <c r="E22" s="20">
        <v>1</v>
      </c>
      <c r="F22" s="20">
        <v>1</v>
      </c>
      <c r="G22" s="20">
        <v>0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0</v>
      </c>
      <c r="O22" s="20">
        <v>1</v>
      </c>
      <c r="P22" s="20">
        <v>0</v>
      </c>
      <c r="Q22" s="20">
        <f t="shared" si="0"/>
        <v>9</v>
      </c>
      <c r="R22" s="58">
        <f t="shared" si="1"/>
        <v>0.6923076923076923</v>
      </c>
      <c r="S22" s="56"/>
      <c r="U22" s="33">
        <f t="shared" si="2"/>
        <v>1</v>
      </c>
      <c r="V22" s="33">
        <f t="shared" si="3"/>
        <v>1</v>
      </c>
      <c r="W22" s="33">
        <f t="shared" si="4"/>
        <v>0.5</v>
      </c>
      <c r="X22" s="33">
        <f t="shared" si="5"/>
        <v>0.6666666666666666</v>
      </c>
      <c r="Y22" s="33">
        <f t="shared" si="6"/>
        <v>1</v>
      </c>
      <c r="Z22" s="33">
        <f t="shared" si="7"/>
        <v>1</v>
      </c>
      <c r="AA22" s="33">
        <f t="shared" si="8"/>
        <v>0.5</v>
      </c>
      <c r="AB22" s="33">
        <f t="shared" si="9"/>
        <v>5.666666666666666</v>
      </c>
      <c r="AC22" s="60">
        <f t="shared" si="10"/>
        <v>0.43589743589743585</v>
      </c>
    </row>
    <row r="23" spans="1:29" s="19" customFormat="1" ht="15">
      <c r="A23" s="20"/>
      <c r="B23" s="20" t="s">
        <v>7</v>
      </c>
      <c r="C23" s="20" t="s">
        <v>25</v>
      </c>
      <c r="D23" s="26" t="s">
        <v>54</v>
      </c>
      <c r="E23" s="20">
        <v>1</v>
      </c>
      <c r="F23" s="20">
        <v>0</v>
      </c>
      <c r="G23" s="20">
        <v>1</v>
      </c>
      <c r="H23" s="20">
        <v>1</v>
      </c>
      <c r="I23" s="20">
        <v>1</v>
      </c>
      <c r="J23" s="20">
        <v>1</v>
      </c>
      <c r="K23" s="20">
        <v>0</v>
      </c>
      <c r="L23" s="20">
        <v>1</v>
      </c>
      <c r="M23" s="20">
        <v>1</v>
      </c>
      <c r="N23" s="20">
        <v>1</v>
      </c>
      <c r="O23" s="20">
        <v>2</v>
      </c>
      <c r="P23" s="20">
        <v>1</v>
      </c>
      <c r="Q23" s="20">
        <f t="shared" si="0"/>
        <v>11</v>
      </c>
      <c r="R23" s="58">
        <f t="shared" si="1"/>
        <v>0.8461538461538461</v>
      </c>
      <c r="S23" s="56"/>
      <c r="U23" s="33">
        <f t="shared" si="2"/>
        <v>0.6666666666666666</v>
      </c>
      <c r="V23" s="33">
        <f t="shared" si="3"/>
        <v>0</v>
      </c>
      <c r="W23" s="33">
        <f t="shared" si="4"/>
        <v>1</v>
      </c>
      <c r="X23" s="33">
        <f t="shared" si="5"/>
        <v>1</v>
      </c>
      <c r="Y23" s="33">
        <f t="shared" si="6"/>
        <v>1</v>
      </c>
      <c r="Z23" s="33">
        <f t="shared" si="7"/>
        <v>1</v>
      </c>
      <c r="AA23" s="33">
        <f t="shared" si="8"/>
        <v>1.5</v>
      </c>
      <c r="AB23" s="33">
        <f t="shared" si="9"/>
        <v>6.166666666666666</v>
      </c>
      <c r="AC23" s="60">
        <f t="shared" si="10"/>
        <v>0.47435897435897434</v>
      </c>
    </row>
    <row r="24" spans="1:19" s="19" customFormat="1" ht="15">
      <c r="A24" s="20"/>
      <c r="B24" s="20"/>
      <c r="C24" s="20"/>
      <c r="D24" s="2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56"/>
    </row>
    <row r="25" spans="1:27" s="19" customFormat="1" ht="39">
      <c r="A25" s="20"/>
      <c r="B25" s="20"/>
      <c r="C25" s="20"/>
      <c r="D25" s="28" t="s">
        <v>4</v>
      </c>
      <c r="E25" s="29">
        <f>AVERAGE(E3:E23)</f>
        <v>0.7619047619047619</v>
      </c>
      <c r="F25" s="29">
        <f aca="true" t="shared" si="11" ref="F25:P25">AVERAGE(F3:F23)</f>
        <v>0.7619047619047619</v>
      </c>
      <c r="G25" s="29">
        <f t="shared" si="11"/>
        <v>0.9523809523809523</v>
      </c>
      <c r="H25" s="29">
        <f t="shared" si="11"/>
        <v>0.9047619047619048</v>
      </c>
      <c r="I25" s="29">
        <f t="shared" si="11"/>
        <v>0.9523809523809523</v>
      </c>
      <c r="J25" s="29">
        <f t="shared" si="11"/>
        <v>0.8571428571428571</v>
      </c>
      <c r="K25" s="29">
        <f t="shared" si="11"/>
        <v>0.9047619047619048</v>
      </c>
      <c r="L25" s="29">
        <f t="shared" si="11"/>
        <v>1</v>
      </c>
      <c r="M25" s="29">
        <f t="shared" si="11"/>
        <v>0.9047619047619048</v>
      </c>
      <c r="N25" s="29">
        <f t="shared" si="11"/>
        <v>0.9523809523809523</v>
      </c>
      <c r="O25" s="29">
        <f t="shared" si="11"/>
        <v>2.4285714285714284</v>
      </c>
      <c r="P25" s="29">
        <f t="shared" si="11"/>
        <v>0.6190476190476191</v>
      </c>
      <c r="Q25" s="29"/>
      <c r="R25" s="29"/>
      <c r="S25" s="57"/>
      <c r="U25" s="41">
        <f aca="true" t="shared" si="12" ref="U25:Z25">AVERAGE(U3:U23)</f>
        <v>0.8571428571428571</v>
      </c>
      <c r="V25" s="41">
        <f t="shared" si="12"/>
        <v>0.7619047619047619</v>
      </c>
      <c r="W25" s="41">
        <f t="shared" si="12"/>
        <v>0.9047619047619048</v>
      </c>
      <c r="X25" s="41">
        <f t="shared" si="12"/>
        <v>0.8571428571428571</v>
      </c>
      <c r="Y25" s="41">
        <f t="shared" si="12"/>
        <v>0.8571428571428571</v>
      </c>
      <c r="Z25" s="41">
        <f t="shared" si="12"/>
        <v>0.9047619047619048</v>
      </c>
      <c r="AA25" s="41">
        <f>AVERAGE(AA3:AA23)/2</f>
        <v>0.8452380952380952</v>
      </c>
    </row>
    <row r="26" s="19" customFormat="1" ht="15"/>
    <row r="27" spans="4:27" s="20" customFormat="1" ht="15">
      <c r="D27" s="23" t="s">
        <v>52</v>
      </c>
      <c r="E27" s="27">
        <f>AVERAGE(E3:F23)</f>
        <v>0.7619047619047619</v>
      </c>
      <c r="F27" s="27">
        <f aca="true" t="shared" si="13" ref="F27:O27">AVERAGE(F3:G23)</f>
        <v>0.8571428571428571</v>
      </c>
      <c r="G27" s="27">
        <f t="shared" si="13"/>
        <v>0.9285714285714286</v>
      </c>
      <c r="H27" s="27">
        <f t="shared" si="13"/>
        <v>0.9285714285714286</v>
      </c>
      <c r="I27" s="27">
        <f t="shared" si="13"/>
        <v>0.9047619047619048</v>
      </c>
      <c r="J27" s="27">
        <f t="shared" si="13"/>
        <v>0.8809523809523809</v>
      </c>
      <c r="K27" s="27">
        <f t="shared" si="13"/>
        <v>0.9523809523809523</v>
      </c>
      <c r="L27" s="27">
        <f t="shared" si="13"/>
        <v>0.9523809523809523</v>
      </c>
      <c r="M27" s="27">
        <f t="shared" si="13"/>
        <v>0.9285714285714286</v>
      </c>
      <c r="N27" s="27">
        <f t="shared" si="13"/>
        <v>1.6904761904761905</v>
      </c>
      <c r="O27" s="27">
        <f t="shared" si="13"/>
        <v>1.5238095238095237</v>
      </c>
      <c r="P27" s="27">
        <f>AVERAGE(P3:P23)</f>
        <v>0.6190476190476191</v>
      </c>
      <c r="Q27" s="27"/>
      <c r="R27" s="27"/>
      <c r="S27" s="27"/>
      <c r="U27" s="27">
        <f>AVERAGE(U3:U23)</f>
        <v>0.8571428571428571</v>
      </c>
      <c r="V27" s="27">
        <f aca="true" t="shared" si="14" ref="V27:AA27">AVERAGE(V3:V23)</f>
        <v>0.7619047619047619</v>
      </c>
      <c r="W27" s="27">
        <f t="shared" si="14"/>
        <v>0.9047619047619048</v>
      </c>
      <c r="X27" s="27">
        <f t="shared" si="14"/>
        <v>0.8571428571428571</v>
      </c>
      <c r="Y27" s="27">
        <f t="shared" si="14"/>
        <v>0.8571428571428571</v>
      </c>
      <c r="Z27" s="27">
        <f t="shared" si="14"/>
        <v>0.9047619047619048</v>
      </c>
      <c r="AA27" s="27">
        <f t="shared" si="14"/>
        <v>1.6904761904761905</v>
      </c>
    </row>
    <row r="28" s="20" customFormat="1" ht="15">
      <c r="D28" s="17"/>
    </row>
    <row r="29" spans="4:27" s="20" customFormat="1" ht="15">
      <c r="D29" s="23" t="s">
        <v>53</v>
      </c>
      <c r="E29" s="23">
        <f>SUM(E3:E23)</f>
        <v>16</v>
      </c>
      <c r="F29" s="23">
        <f aca="true" t="shared" si="15" ref="F29:P29">SUM(F3:F23)</f>
        <v>16</v>
      </c>
      <c r="G29" s="23">
        <f t="shared" si="15"/>
        <v>20</v>
      </c>
      <c r="H29" s="23">
        <f t="shared" si="15"/>
        <v>19</v>
      </c>
      <c r="I29" s="23">
        <f t="shared" si="15"/>
        <v>20</v>
      </c>
      <c r="J29" s="23">
        <f t="shared" si="15"/>
        <v>18</v>
      </c>
      <c r="K29" s="23">
        <f t="shared" si="15"/>
        <v>19</v>
      </c>
      <c r="L29" s="23">
        <f t="shared" si="15"/>
        <v>21</v>
      </c>
      <c r="M29" s="23">
        <f t="shared" si="15"/>
        <v>19</v>
      </c>
      <c r="N29" s="23">
        <f t="shared" si="15"/>
        <v>20</v>
      </c>
      <c r="O29" s="23">
        <f t="shared" si="15"/>
        <v>51</v>
      </c>
      <c r="P29" s="23">
        <f t="shared" si="15"/>
        <v>13</v>
      </c>
      <c r="Q29" s="23"/>
      <c r="R29" s="23"/>
      <c r="S29" s="23"/>
      <c r="U29" s="42">
        <f>SUM(U3:U23)</f>
        <v>18</v>
      </c>
      <c r="V29" s="42">
        <f aca="true" t="shared" si="16" ref="V29:AA29">SUM(V3:V23)</f>
        <v>16</v>
      </c>
      <c r="W29" s="42">
        <f t="shared" si="16"/>
        <v>19</v>
      </c>
      <c r="X29" s="42">
        <f t="shared" si="16"/>
        <v>18</v>
      </c>
      <c r="Y29" s="42">
        <f t="shared" si="16"/>
        <v>18</v>
      </c>
      <c r="Z29" s="42">
        <f t="shared" si="16"/>
        <v>19</v>
      </c>
      <c r="AA29" s="42">
        <f t="shared" si="16"/>
        <v>35.5</v>
      </c>
    </row>
    <row r="30" s="20" customFormat="1" ht="15"/>
    <row r="31" s="19" customFormat="1" ht="15"/>
    <row r="32" spans="4:27" s="19" customFormat="1" ht="29.25">
      <c r="D32" s="25" t="s">
        <v>68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53">
        <f>U27/3</f>
        <v>0.2857142857142857</v>
      </c>
      <c r="V32" s="53">
        <f>V27/1</f>
        <v>0.7619047619047619</v>
      </c>
      <c r="W32" s="53">
        <f>W27/2</f>
        <v>0.4523809523809524</v>
      </c>
      <c r="X32" s="53">
        <f>X27/3</f>
        <v>0.2857142857142857</v>
      </c>
      <c r="Y32" s="53">
        <f>Y27/1</f>
        <v>0.8571428571428571</v>
      </c>
      <c r="Z32" s="53">
        <f>Z27/1</f>
        <v>0.9047619047619048</v>
      </c>
      <c r="AA32" s="53">
        <f>AA27/2</f>
        <v>0.8452380952380952</v>
      </c>
    </row>
    <row r="33" s="19" customFormat="1" ht="15"/>
    <row r="34" s="19" customFormat="1" ht="15"/>
    <row r="35" s="19" customFormat="1" ht="15"/>
    <row r="36" spans="21:27" s="19" customFormat="1" ht="15">
      <c r="U36" s="59"/>
      <c r="V36" s="59"/>
      <c r="W36" s="59"/>
      <c r="X36" s="59"/>
      <c r="Y36" s="59"/>
      <c r="Z36" s="59"/>
      <c r="AA36" s="59"/>
    </row>
    <row r="37" s="19" customFormat="1" ht="15"/>
    <row r="38" spans="21:29" s="19" customFormat="1" ht="15">
      <c r="U38" s="59"/>
      <c r="V38" s="59"/>
      <c r="W38" s="59"/>
      <c r="X38" s="59"/>
      <c r="Y38" s="59"/>
      <c r="Z38" s="59"/>
      <c r="AA38" s="59"/>
      <c r="AB38" s="59"/>
      <c r="AC38" s="59"/>
    </row>
    <row r="39" spans="12:17" s="19" customFormat="1" ht="15">
      <c r="L39" s="53"/>
      <c r="M39" s="53"/>
      <c r="N39" s="53"/>
      <c r="O39" s="53"/>
      <c r="P39" s="53"/>
      <c r="Q39" s="53"/>
    </row>
    <row r="40" s="19" customFormat="1" ht="15"/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25">
      <selection activeCell="P33" sqref="P33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5" width="9.57421875" style="0" customWidth="1"/>
    <col min="7" max="7" width="11.140625" style="0" customWidth="1"/>
    <col min="9" max="11" width="9.140625" style="136" customWidth="1"/>
  </cols>
  <sheetData>
    <row r="1" spans="1:15" s="19" customFormat="1" ht="139.5" customHeight="1">
      <c r="A1" s="157" t="s">
        <v>27</v>
      </c>
      <c r="B1" s="157"/>
      <c r="C1" s="157"/>
      <c r="D1" s="21" t="s">
        <v>2</v>
      </c>
      <c r="E1" s="71" t="str">
        <f>УУД_сентябрь!$M$1</f>
        <v>создание схемы для задачи</v>
      </c>
      <c r="F1" s="22" t="s">
        <v>70</v>
      </c>
      <c r="G1" s="80" t="str">
        <f>УУД_сентябрь!$M$1</f>
        <v>создание схемы для задачи</v>
      </c>
      <c r="H1" s="79" t="s">
        <v>70</v>
      </c>
      <c r="I1" s="128" t="s">
        <v>96</v>
      </c>
      <c r="J1" s="128" t="s">
        <v>102</v>
      </c>
      <c r="K1" s="123" t="s">
        <v>70</v>
      </c>
      <c r="L1" s="77"/>
      <c r="M1" s="77"/>
      <c r="N1" s="77"/>
      <c r="O1" s="77"/>
    </row>
    <row r="2" spans="1:11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72">
        <v>6</v>
      </c>
      <c r="F2" s="23"/>
      <c r="G2" s="97">
        <v>6</v>
      </c>
      <c r="H2" s="20"/>
      <c r="I2" s="129" t="s">
        <v>88</v>
      </c>
      <c r="J2" s="129" t="s">
        <v>91</v>
      </c>
      <c r="K2" s="129"/>
    </row>
    <row r="3" spans="1:14" s="19" customFormat="1" ht="15.75">
      <c r="A3" s="20">
        <v>1</v>
      </c>
      <c r="B3" s="20" t="s">
        <v>7</v>
      </c>
      <c r="C3" s="20" t="s">
        <v>5</v>
      </c>
      <c r="D3" s="26" t="s">
        <v>54</v>
      </c>
      <c r="E3" s="73">
        <f>УУД_сентябрь!M3</f>
        <v>1</v>
      </c>
      <c r="F3" s="53">
        <f>AVERAGE(E3)</f>
        <v>1</v>
      </c>
      <c r="G3" s="81">
        <f>'УУД_декабрь '!Q3</f>
        <v>1</v>
      </c>
      <c r="H3" s="83">
        <f>AVERAGE(G3)</f>
        <v>1</v>
      </c>
      <c r="I3" s="130">
        <v>1</v>
      </c>
      <c r="J3" s="130">
        <v>0</v>
      </c>
      <c r="K3" s="126">
        <f>AVERAGE(I3:J3)</f>
        <v>0.5</v>
      </c>
      <c r="M3" s="87" t="s">
        <v>71</v>
      </c>
      <c r="N3" s="90">
        <v>6</v>
      </c>
    </row>
    <row r="4" spans="1:14" s="19" customFormat="1" ht="15.75">
      <c r="A4" s="20">
        <v>2</v>
      </c>
      <c r="B4" s="20" t="s">
        <v>7</v>
      </c>
      <c r="C4" s="20" t="s">
        <v>8</v>
      </c>
      <c r="D4" s="26" t="s">
        <v>54</v>
      </c>
      <c r="E4" s="73">
        <f>УУД_сентябрь!M4</f>
        <v>1</v>
      </c>
      <c r="F4" s="53">
        <f aca="true" t="shared" si="0" ref="F4:F21">AVERAGE(E4)</f>
        <v>1</v>
      </c>
      <c r="G4" s="81">
        <f>'УУД_декабрь '!Q4</f>
        <v>0</v>
      </c>
      <c r="H4" s="83">
        <f aca="true" t="shared" si="1" ref="H4:H20">AVERAGE(G4)</f>
        <v>0</v>
      </c>
      <c r="I4" s="130">
        <v>1</v>
      </c>
      <c r="J4" s="130">
        <v>0</v>
      </c>
      <c r="K4" s="125">
        <f aca="true" t="shared" si="2" ref="K4:K24">AVERAGE(I4:J4)</f>
        <v>0.5</v>
      </c>
      <c r="M4" s="88" t="s">
        <v>72</v>
      </c>
      <c r="N4" s="90">
        <v>1</v>
      </c>
    </row>
    <row r="5" spans="1:14" s="19" customFormat="1" ht="15.75">
      <c r="A5" s="20">
        <v>3</v>
      </c>
      <c r="B5" s="20" t="s">
        <v>9</v>
      </c>
      <c r="C5" s="20" t="s">
        <v>10</v>
      </c>
      <c r="D5" s="26" t="s">
        <v>55</v>
      </c>
      <c r="E5" s="73">
        <f>УУД_сентябрь!M5</f>
        <v>0</v>
      </c>
      <c r="F5" s="53">
        <f t="shared" si="0"/>
        <v>0</v>
      </c>
      <c r="G5" s="81">
        <f>'УУД_декабрь '!Q5</f>
        <v>0</v>
      </c>
      <c r="H5" s="85">
        <f t="shared" si="1"/>
        <v>0</v>
      </c>
      <c r="I5" s="130">
        <v>1</v>
      </c>
      <c r="J5" s="130">
        <v>0</v>
      </c>
      <c r="K5" s="125">
        <f t="shared" si="2"/>
        <v>0.5</v>
      </c>
      <c r="M5" s="89" t="s">
        <v>73</v>
      </c>
      <c r="N5" s="90">
        <v>15</v>
      </c>
    </row>
    <row r="6" spans="1:11" s="19" customFormat="1" ht="15.75">
      <c r="A6" s="20">
        <v>4</v>
      </c>
      <c r="B6" s="20" t="s">
        <v>7</v>
      </c>
      <c r="C6" s="20" t="s">
        <v>11</v>
      </c>
      <c r="D6" s="26" t="s">
        <v>54</v>
      </c>
      <c r="E6" s="73">
        <f>УУД_сентябрь!M6</f>
        <v>1</v>
      </c>
      <c r="F6" s="53">
        <f t="shared" si="0"/>
        <v>1</v>
      </c>
      <c r="G6" s="81">
        <f>'УУД_декабрь '!Q6</f>
        <v>1</v>
      </c>
      <c r="H6" s="85">
        <f t="shared" si="1"/>
        <v>1</v>
      </c>
      <c r="I6" s="130">
        <v>0</v>
      </c>
      <c r="J6" s="130">
        <v>0</v>
      </c>
      <c r="K6" s="126">
        <f t="shared" si="2"/>
        <v>0</v>
      </c>
    </row>
    <row r="7" spans="1:11" s="19" customFormat="1" ht="15.75">
      <c r="A7" s="20">
        <v>5</v>
      </c>
      <c r="B7" s="20" t="s">
        <v>7</v>
      </c>
      <c r="C7" s="20" t="s">
        <v>12</v>
      </c>
      <c r="D7" s="26" t="s">
        <v>55</v>
      </c>
      <c r="E7" s="73">
        <f>УУД_сентябрь!M7</f>
        <v>1</v>
      </c>
      <c r="F7" s="53">
        <f t="shared" si="0"/>
        <v>1</v>
      </c>
      <c r="G7" s="81">
        <f>'УУД_декабрь '!Q7</f>
        <v>1</v>
      </c>
      <c r="H7" s="83">
        <f t="shared" si="1"/>
        <v>1</v>
      </c>
      <c r="I7" s="130">
        <v>1</v>
      </c>
      <c r="J7" s="130">
        <v>0</v>
      </c>
      <c r="K7" s="126">
        <f t="shared" si="2"/>
        <v>0.5</v>
      </c>
    </row>
    <row r="8" spans="1:11" s="19" customFormat="1" ht="15.75">
      <c r="A8" s="20">
        <v>6</v>
      </c>
      <c r="B8" s="20" t="s">
        <v>7</v>
      </c>
      <c r="C8" s="20" t="s">
        <v>13</v>
      </c>
      <c r="D8" s="26" t="s">
        <v>55</v>
      </c>
      <c r="E8" s="73">
        <f>УУД_сентябрь!M8</f>
        <v>1</v>
      </c>
      <c r="F8" s="53">
        <f t="shared" si="0"/>
        <v>1</v>
      </c>
      <c r="G8" s="81">
        <f>'УУД_декабрь '!Q8</f>
        <v>1</v>
      </c>
      <c r="H8" s="83">
        <f t="shared" si="1"/>
        <v>1</v>
      </c>
      <c r="I8" s="130">
        <v>1</v>
      </c>
      <c r="J8" s="130">
        <v>0</v>
      </c>
      <c r="K8" s="126">
        <f t="shared" si="2"/>
        <v>0.5</v>
      </c>
    </row>
    <row r="9" spans="1:11" s="19" customFormat="1" ht="15.75">
      <c r="A9" s="20">
        <v>7</v>
      </c>
      <c r="B9" s="20" t="s">
        <v>9</v>
      </c>
      <c r="C9" s="20" t="s">
        <v>14</v>
      </c>
      <c r="D9" s="26" t="s">
        <v>55</v>
      </c>
      <c r="E9" s="73">
        <f>УУД_сентябрь!M9</f>
        <v>1</v>
      </c>
      <c r="F9" s="53">
        <f t="shared" si="0"/>
        <v>1</v>
      </c>
      <c r="G9" s="81">
        <f>'УУД_декабрь '!Q9</f>
        <v>0</v>
      </c>
      <c r="H9" s="83">
        <f t="shared" si="1"/>
        <v>0</v>
      </c>
      <c r="I9" s="130">
        <v>1</v>
      </c>
      <c r="J9" s="130">
        <v>0</v>
      </c>
      <c r="K9" s="126">
        <f t="shared" si="2"/>
        <v>0.5</v>
      </c>
    </row>
    <row r="10" spans="1:11" s="19" customFormat="1" ht="15.75">
      <c r="A10" s="20">
        <v>10</v>
      </c>
      <c r="B10" s="20" t="s">
        <v>7</v>
      </c>
      <c r="C10" s="20" t="s">
        <v>15</v>
      </c>
      <c r="D10" s="26" t="s">
        <v>55</v>
      </c>
      <c r="E10" s="73">
        <f>УУД_сентябрь!M12</f>
        <v>1</v>
      </c>
      <c r="F10" s="53">
        <f t="shared" si="0"/>
        <v>1</v>
      </c>
      <c r="G10" s="81">
        <f>'УУД_декабрь '!Q10</f>
        <v>1</v>
      </c>
      <c r="H10" s="85">
        <f t="shared" si="1"/>
        <v>1</v>
      </c>
      <c r="I10" s="130">
        <v>0</v>
      </c>
      <c r="J10" s="130">
        <v>0</v>
      </c>
      <c r="K10" s="126">
        <f t="shared" si="2"/>
        <v>0</v>
      </c>
    </row>
    <row r="11" spans="1:11" s="19" customFormat="1" ht="15.75">
      <c r="A11" s="20">
        <v>11</v>
      </c>
      <c r="B11" s="20" t="s">
        <v>9</v>
      </c>
      <c r="C11" s="20" t="s">
        <v>16</v>
      </c>
      <c r="D11" s="26" t="s">
        <v>55</v>
      </c>
      <c r="E11" s="73">
        <f>УУД_сентябрь!M13</f>
        <v>0</v>
      </c>
      <c r="F11" s="53">
        <f t="shared" si="0"/>
        <v>0</v>
      </c>
      <c r="G11" s="81">
        <f>'УУД_декабрь '!Q11</f>
        <v>1</v>
      </c>
      <c r="H11" s="86">
        <f t="shared" si="1"/>
        <v>1</v>
      </c>
      <c r="I11" s="130">
        <v>1</v>
      </c>
      <c r="J11" s="130">
        <v>0</v>
      </c>
      <c r="K11" s="126">
        <f t="shared" si="2"/>
        <v>0.5</v>
      </c>
    </row>
    <row r="12" spans="1:11" s="19" customFormat="1" ht="15.75">
      <c r="A12" s="20">
        <v>12</v>
      </c>
      <c r="B12" s="20" t="s">
        <v>7</v>
      </c>
      <c r="C12" s="20" t="s">
        <v>17</v>
      </c>
      <c r="D12" s="26" t="s">
        <v>54</v>
      </c>
      <c r="E12" s="73">
        <f>УУД_сентябрь!M14</f>
        <v>1</v>
      </c>
      <c r="F12" s="53">
        <f t="shared" si="0"/>
        <v>1</v>
      </c>
      <c r="G12" s="81">
        <f>'УУД_декабрь '!Q12</f>
        <v>1</v>
      </c>
      <c r="H12" s="85">
        <f t="shared" si="1"/>
        <v>1</v>
      </c>
      <c r="I12" s="130">
        <v>0</v>
      </c>
      <c r="J12" s="130">
        <v>0</v>
      </c>
      <c r="K12" s="126">
        <f t="shared" si="2"/>
        <v>0</v>
      </c>
    </row>
    <row r="13" spans="1:11" s="19" customFormat="1" ht="15.75">
      <c r="A13" s="20">
        <v>13</v>
      </c>
      <c r="B13" s="20" t="s">
        <v>7</v>
      </c>
      <c r="C13" s="20" t="s">
        <v>18</v>
      </c>
      <c r="D13" s="26" t="s">
        <v>54</v>
      </c>
      <c r="E13" s="73">
        <f>УУД_сентябрь!M15</f>
        <v>1</v>
      </c>
      <c r="F13" s="53">
        <f t="shared" si="0"/>
        <v>1</v>
      </c>
      <c r="G13" s="81">
        <f>'УУД_декабрь '!Q13</f>
        <v>1</v>
      </c>
      <c r="H13" s="85">
        <f t="shared" si="1"/>
        <v>1</v>
      </c>
      <c r="I13" s="130">
        <v>0</v>
      </c>
      <c r="J13" s="130">
        <v>0</v>
      </c>
      <c r="K13" s="126">
        <f t="shared" si="2"/>
        <v>0</v>
      </c>
    </row>
    <row r="14" spans="1:11" s="19" customFormat="1" ht="15.75">
      <c r="A14" s="20">
        <v>14</v>
      </c>
      <c r="B14" s="20" t="s">
        <v>9</v>
      </c>
      <c r="C14" s="20" t="s">
        <v>19</v>
      </c>
      <c r="D14" s="26" t="s">
        <v>55</v>
      </c>
      <c r="E14" s="73">
        <f>УУД_сентябрь!M16</f>
        <v>1</v>
      </c>
      <c r="F14" s="53">
        <f t="shared" si="0"/>
        <v>1</v>
      </c>
      <c r="G14" s="81">
        <f>'УУД_декабрь '!Q14</f>
        <v>1</v>
      </c>
      <c r="H14" s="85">
        <f t="shared" si="1"/>
        <v>1</v>
      </c>
      <c r="I14" s="130">
        <v>0</v>
      </c>
      <c r="J14" s="130">
        <v>0</v>
      </c>
      <c r="K14" s="126">
        <f t="shared" si="2"/>
        <v>0</v>
      </c>
    </row>
    <row r="15" spans="1:11" s="19" customFormat="1" ht="15.75">
      <c r="A15" s="20">
        <v>15</v>
      </c>
      <c r="B15" s="20" t="s">
        <v>9</v>
      </c>
      <c r="C15" s="20" t="s">
        <v>20</v>
      </c>
      <c r="D15" s="26" t="s">
        <v>55</v>
      </c>
      <c r="E15" s="73">
        <f>УУД_сентябрь!M17</f>
        <v>1</v>
      </c>
      <c r="F15" s="53">
        <f t="shared" si="0"/>
        <v>1</v>
      </c>
      <c r="G15" s="81">
        <f>'УУД_декабрь '!Q15</f>
        <v>1</v>
      </c>
      <c r="H15" s="85">
        <f t="shared" si="1"/>
        <v>1</v>
      </c>
      <c r="I15" s="130">
        <v>1</v>
      </c>
      <c r="J15" s="130">
        <v>0</v>
      </c>
      <c r="K15" s="126">
        <f t="shared" si="2"/>
        <v>0.5</v>
      </c>
    </row>
    <row r="16" spans="1:11" s="19" customFormat="1" ht="15.75">
      <c r="A16" s="20">
        <v>16</v>
      </c>
      <c r="B16" s="20" t="s">
        <v>9</v>
      </c>
      <c r="C16" s="20" t="s">
        <v>58</v>
      </c>
      <c r="D16" s="26" t="s">
        <v>54</v>
      </c>
      <c r="E16" s="73">
        <f>УУД_сентябрь!M18</f>
        <v>1</v>
      </c>
      <c r="F16" s="53">
        <f t="shared" si="0"/>
        <v>1</v>
      </c>
      <c r="G16" s="81">
        <f>'УУД_декабрь '!Q16</f>
        <v>0</v>
      </c>
      <c r="H16" s="83">
        <f t="shared" si="1"/>
        <v>0</v>
      </c>
      <c r="I16" s="130">
        <v>1</v>
      </c>
      <c r="J16" s="130">
        <v>0</v>
      </c>
      <c r="K16" s="125">
        <f t="shared" si="2"/>
        <v>0.5</v>
      </c>
    </row>
    <row r="17" spans="1:11" s="19" customFormat="1" ht="15.75">
      <c r="A17" s="20">
        <v>17</v>
      </c>
      <c r="B17" s="20" t="s">
        <v>9</v>
      </c>
      <c r="C17" s="20" t="s">
        <v>21</v>
      </c>
      <c r="D17" s="26" t="s">
        <v>55</v>
      </c>
      <c r="E17" s="73">
        <f>УУД_сентябрь!M19</f>
        <v>1</v>
      </c>
      <c r="F17" s="53">
        <f t="shared" si="0"/>
        <v>1</v>
      </c>
      <c r="G17" s="81">
        <f>'УУД_декабрь '!Q17</f>
        <v>1</v>
      </c>
      <c r="H17" s="85">
        <f t="shared" si="1"/>
        <v>1</v>
      </c>
      <c r="I17" s="130">
        <v>1</v>
      </c>
      <c r="J17" s="130">
        <v>0</v>
      </c>
      <c r="K17" s="126">
        <f t="shared" si="2"/>
        <v>0.5</v>
      </c>
    </row>
    <row r="18" spans="1:11" s="19" customFormat="1" ht="15.75">
      <c r="A18" s="20">
        <v>18</v>
      </c>
      <c r="B18" s="20" t="s">
        <v>9</v>
      </c>
      <c r="C18" s="20" t="s">
        <v>22</v>
      </c>
      <c r="D18" s="26" t="s">
        <v>54</v>
      </c>
      <c r="E18" s="73">
        <f>УУД_сентябрь!M20</f>
        <v>1</v>
      </c>
      <c r="F18" s="53">
        <f t="shared" si="0"/>
        <v>1</v>
      </c>
      <c r="G18" s="81">
        <f>'УУД_декабрь '!Q18</f>
        <v>1</v>
      </c>
      <c r="H18" s="85">
        <f t="shared" si="1"/>
        <v>1</v>
      </c>
      <c r="I18" s="130">
        <v>1</v>
      </c>
      <c r="J18" s="130">
        <v>1</v>
      </c>
      <c r="K18" s="127">
        <f t="shared" si="2"/>
        <v>1</v>
      </c>
    </row>
    <row r="19" spans="1:11" s="19" customFormat="1" ht="15.75">
      <c r="A19" s="20">
        <v>19</v>
      </c>
      <c r="B19" s="20" t="s">
        <v>9</v>
      </c>
      <c r="C19" s="20" t="s">
        <v>23</v>
      </c>
      <c r="D19" s="26" t="s">
        <v>54</v>
      </c>
      <c r="E19" s="73">
        <f>УУД_сентябрь!M21</f>
        <v>1</v>
      </c>
      <c r="F19" s="53">
        <f t="shared" si="0"/>
        <v>1</v>
      </c>
      <c r="G19" s="81">
        <f>'УУД_декабрь '!Q19</f>
        <v>1</v>
      </c>
      <c r="H19" s="85">
        <f t="shared" si="1"/>
        <v>1</v>
      </c>
      <c r="I19" s="130">
        <v>1</v>
      </c>
      <c r="J19" s="130">
        <v>0</v>
      </c>
      <c r="K19" s="126">
        <f t="shared" si="2"/>
        <v>0.5</v>
      </c>
    </row>
    <row r="20" spans="1:11" s="19" customFormat="1" ht="15.75">
      <c r="A20" s="20">
        <v>20</v>
      </c>
      <c r="B20" s="20" t="s">
        <v>7</v>
      </c>
      <c r="C20" s="20" t="s">
        <v>24</v>
      </c>
      <c r="D20" s="26" t="s">
        <v>54</v>
      </c>
      <c r="E20" s="73">
        <f>УУД_сентябрь!M22</f>
        <v>1</v>
      </c>
      <c r="F20" s="53">
        <f t="shared" si="0"/>
        <v>1</v>
      </c>
      <c r="G20" s="81">
        <f>'УУД_декабрь '!Q20</f>
        <v>1</v>
      </c>
      <c r="H20" s="85">
        <f t="shared" si="1"/>
        <v>1</v>
      </c>
      <c r="I20" s="130">
        <v>1</v>
      </c>
      <c r="J20" s="130">
        <v>0</v>
      </c>
      <c r="K20" s="126">
        <f t="shared" si="2"/>
        <v>0.5</v>
      </c>
    </row>
    <row r="21" spans="1:11" s="19" customFormat="1" ht="15.75">
      <c r="A21" s="20">
        <v>21</v>
      </c>
      <c r="B21" s="20" t="s">
        <v>7</v>
      </c>
      <c r="C21" s="20" t="s">
        <v>25</v>
      </c>
      <c r="D21" s="26" t="s">
        <v>54</v>
      </c>
      <c r="E21" s="73">
        <f>УУД_сентябрь!M23</f>
        <v>1</v>
      </c>
      <c r="F21" s="53">
        <f t="shared" si="0"/>
        <v>1</v>
      </c>
      <c r="G21" s="81">
        <f>'УУД_декабрь '!Q21</f>
        <v>1</v>
      </c>
      <c r="H21" s="85">
        <f>AVERAGE(G21:G21)</f>
        <v>1</v>
      </c>
      <c r="I21" s="130">
        <v>1</v>
      </c>
      <c r="J21" s="130">
        <v>0</v>
      </c>
      <c r="K21" s="126">
        <f t="shared" si="2"/>
        <v>0.5</v>
      </c>
    </row>
    <row r="22" spans="1:11" s="19" customFormat="1" ht="15.75">
      <c r="A22" s="20"/>
      <c r="B22" s="20"/>
      <c r="C22" s="20"/>
      <c r="D22" s="26"/>
      <c r="E22" s="73"/>
      <c r="F22" s="53"/>
      <c r="G22" s="81"/>
      <c r="H22" s="85"/>
      <c r="I22" s="130">
        <v>1</v>
      </c>
      <c r="J22" s="130">
        <v>0</v>
      </c>
      <c r="K22" s="125">
        <f t="shared" si="2"/>
        <v>0.5</v>
      </c>
    </row>
    <row r="23" spans="1:11" s="19" customFormat="1" ht="15.75">
      <c r="A23" s="20"/>
      <c r="B23" s="20"/>
      <c r="C23" s="20"/>
      <c r="D23" s="26"/>
      <c r="E23" s="73"/>
      <c r="F23" s="53"/>
      <c r="G23" s="81"/>
      <c r="H23" s="85"/>
      <c r="I23" s="130">
        <v>1</v>
      </c>
      <c r="J23" s="130">
        <v>0</v>
      </c>
      <c r="K23" s="125">
        <f t="shared" si="2"/>
        <v>0.5</v>
      </c>
    </row>
    <row r="24" spans="1:11" s="19" customFormat="1" ht="15.75">
      <c r="A24" s="20"/>
      <c r="B24" s="20"/>
      <c r="C24" s="20"/>
      <c r="D24" s="26"/>
      <c r="E24" s="73"/>
      <c r="F24" s="53"/>
      <c r="G24" s="81"/>
      <c r="H24" s="85"/>
      <c r="I24" s="130">
        <v>1</v>
      </c>
      <c r="J24" s="130">
        <v>0</v>
      </c>
      <c r="K24" s="125">
        <f t="shared" si="2"/>
        <v>0.5</v>
      </c>
    </row>
    <row r="25" spans="1:11" s="19" customFormat="1" ht="15.75">
      <c r="A25" s="20"/>
      <c r="B25" s="20"/>
      <c r="C25" s="20"/>
      <c r="D25" s="26"/>
      <c r="E25" s="73"/>
      <c r="F25" s="20"/>
      <c r="G25" s="81"/>
      <c r="H25" s="20"/>
      <c r="I25" s="137"/>
      <c r="J25" s="137"/>
      <c r="K25" s="130"/>
    </row>
    <row r="26" spans="1:11" s="19" customFormat="1" ht="39">
      <c r="A26" s="20"/>
      <c r="B26" s="20"/>
      <c r="C26" s="20"/>
      <c r="D26" s="28" t="s">
        <v>4</v>
      </c>
      <c r="E26" s="74">
        <f>AVERAGE(E3:E21)</f>
        <v>0.8947368421052632</v>
      </c>
      <c r="F26" s="74">
        <f>AVERAGE(F3:F21)</f>
        <v>0.8947368421052632</v>
      </c>
      <c r="G26" s="91">
        <f>AVERAGE(G3:G21)</f>
        <v>0.7894736842105263</v>
      </c>
      <c r="H26" s="96">
        <f>AVERAGE(H3:H21)</f>
        <v>0.7894736842105263</v>
      </c>
      <c r="I26" s="138">
        <f>AVERAGE(I3:J24)</f>
        <v>0.4090909090909091</v>
      </c>
      <c r="J26" s="138">
        <f>AVERAGE(J3:K24)</f>
        <v>0.22727272727272727</v>
      </c>
      <c r="K26" s="138">
        <f>AVERAGE(K3:L24)</f>
        <v>0.4090909090909091</v>
      </c>
    </row>
    <row r="27" spans="7:11" s="19" customFormat="1" ht="18.75">
      <c r="G27" s="78"/>
      <c r="K27" s="122"/>
    </row>
    <row r="28" spans="1:43" s="20" customFormat="1" ht="18.75">
      <c r="A28" s="75"/>
      <c r="B28" s="56"/>
      <c r="C28" s="56"/>
      <c r="D28" s="55"/>
      <c r="E28" s="99"/>
      <c r="F28" s="76"/>
      <c r="G28" s="78"/>
      <c r="H28" s="56"/>
      <c r="I28" s="122"/>
      <c r="J28" s="122"/>
      <c r="K28" s="122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20" customFormat="1" ht="18.75">
      <c r="A29" s="75"/>
      <c r="B29" s="56"/>
      <c r="C29" s="56"/>
      <c r="D29" s="100"/>
      <c r="E29" s="56"/>
      <c r="F29" s="56"/>
      <c r="G29" s="78"/>
      <c r="H29" s="56"/>
      <c r="I29" s="122"/>
      <c r="J29" s="122"/>
      <c r="K29" s="122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20" customFormat="1" ht="18.75">
      <c r="A30" s="75"/>
      <c r="B30" s="56"/>
      <c r="C30" s="56"/>
      <c r="D30" s="55"/>
      <c r="E30" s="98"/>
      <c r="F30" s="55"/>
      <c r="G30" s="78"/>
      <c r="H30" s="56"/>
      <c r="I30" s="122"/>
      <c r="J30" s="122"/>
      <c r="K30" s="122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20" customFormat="1" ht="18.75">
      <c r="A31" s="75"/>
      <c r="B31" s="56"/>
      <c r="C31" s="56"/>
      <c r="D31" s="56"/>
      <c r="E31" s="56"/>
      <c r="F31" s="56"/>
      <c r="G31" s="78"/>
      <c r="H31" s="56"/>
      <c r="I31" s="122"/>
      <c r="J31" s="122"/>
      <c r="K31" s="122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6:43" s="19" customFormat="1" ht="18.75">
      <c r="F32" s="56"/>
      <c r="G32" s="78"/>
      <c r="H32" s="56"/>
      <c r="I32" s="122"/>
      <c r="J32" s="122"/>
      <c r="K32" s="122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4:43" s="19" customFormat="1" ht="18.75">
      <c r="D33" s="93"/>
      <c r="E33" s="23" t="s">
        <v>74</v>
      </c>
      <c r="F33" s="94">
        <v>0.89</v>
      </c>
      <c r="G33" s="78"/>
      <c r="H33" s="56"/>
      <c r="I33" s="122"/>
      <c r="J33" s="122"/>
      <c r="K33" s="122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</row>
    <row r="34" spans="5:11" s="19" customFormat="1" ht="18.75">
      <c r="E34" s="23" t="s">
        <v>75</v>
      </c>
      <c r="F34" s="94">
        <v>0.63</v>
      </c>
      <c r="G34" s="78"/>
      <c r="I34" s="135"/>
      <c r="J34" s="135"/>
      <c r="K34" s="135"/>
    </row>
    <row r="35" spans="5:11" s="19" customFormat="1" ht="18.75">
      <c r="E35" s="23" t="s">
        <v>105</v>
      </c>
      <c r="F35" s="94">
        <v>0.41</v>
      </c>
      <c r="G35" s="78"/>
      <c r="I35" s="135"/>
      <c r="J35" s="135"/>
      <c r="K35" s="135"/>
    </row>
    <row r="36" spans="7:11" s="19" customFormat="1" ht="18.75">
      <c r="G36" s="78"/>
      <c r="I36" s="135"/>
      <c r="J36" s="135"/>
      <c r="K36" s="135"/>
    </row>
    <row r="37" spans="7:11" s="19" customFormat="1" ht="18.75">
      <c r="G37" s="78"/>
      <c r="I37" s="135"/>
      <c r="J37" s="135"/>
      <c r="K37" s="135"/>
    </row>
    <row r="38" spans="7:11" s="19" customFormat="1" ht="18.75">
      <c r="G38" s="78"/>
      <c r="I38" s="135"/>
      <c r="J38" s="135"/>
      <c r="K38" s="135"/>
    </row>
    <row r="39" spans="7:11" s="19" customFormat="1" ht="18.75">
      <c r="G39" s="78"/>
      <c r="I39" s="135"/>
      <c r="J39" s="135"/>
      <c r="K39" s="135"/>
    </row>
    <row r="40" spans="7:11" s="19" customFormat="1" ht="18.75">
      <c r="G40" s="78"/>
      <c r="I40" s="135"/>
      <c r="J40" s="135"/>
      <c r="K40" s="135"/>
    </row>
    <row r="41" spans="7:11" s="19" customFormat="1" ht="18.75">
      <c r="G41" s="78"/>
      <c r="I41" s="135"/>
      <c r="J41" s="135"/>
      <c r="K41" s="135"/>
    </row>
    <row r="42" spans="7:11" s="19" customFormat="1" ht="18.75">
      <c r="G42" s="78"/>
      <c r="I42" s="135"/>
      <c r="J42" s="135"/>
      <c r="K42" s="135"/>
    </row>
    <row r="43" spans="7:11" s="19" customFormat="1" ht="18.75">
      <c r="G43" s="78"/>
      <c r="I43" s="135"/>
      <c r="J43" s="135"/>
      <c r="K43" s="135"/>
    </row>
    <row r="44" spans="7:11" s="19" customFormat="1" ht="18.75">
      <c r="G44" s="78"/>
      <c r="I44" s="135"/>
      <c r="J44" s="135"/>
      <c r="K44" s="135"/>
    </row>
    <row r="45" spans="7:11" s="19" customFormat="1" ht="15.75">
      <c r="G45" s="56"/>
      <c r="I45" s="135"/>
      <c r="J45" s="135"/>
      <c r="K45" s="135"/>
    </row>
    <row r="46" spans="7:11" s="19" customFormat="1" ht="15.75">
      <c r="G46" s="56"/>
      <c r="I46" s="135"/>
      <c r="J46" s="135"/>
      <c r="K46" s="135"/>
    </row>
    <row r="47" spans="4:11" s="19" customFormat="1" ht="18.75">
      <c r="D47" s="78"/>
      <c r="I47" s="135"/>
      <c r="J47" s="135"/>
      <c r="K47" s="135"/>
    </row>
    <row r="48" spans="4:11" s="19" customFormat="1" ht="18.75">
      <c r="D48" s="78"/>
      <c r="I48" s="135"/>
      <c r="J48" s="135"/>
      <c r="K48" s="135"/>
    </row>
    <row r="49" spans="4:11" s="19" customFormat="1" ht="18.75">
      <c r="D49" s="78"/>
      <c r="I49" s="135"/>
      <c r="J49" s="135"/>
      <c r="K49" s="135"/>
    </row>
    <row r="50" spans="4:11" s="19" customFormat="1" ht="18.75">
      <c r="D50" s="78"/>
      <c r="I50" s="135"/>
      <c r="J50" s="135"/>
      <c r="K50" s="135"/>
    </row>
    <row r="51" spans="4:11" s="19" customFormat="1" ht="18.75">
      <c r="D51" s="78"/>
      <c r="I51" s="135"/>
      <c r="J51" s="135"/>
      <c r="K51" s="135"/>
    </row>
    <row r="52" spans="4:11" s="19" customFormat="1" ht="18.75">
      <c r="D52" s="78"/>
      <c r="I52" s="135"/>
      <c r="J52" s="135"/>
      <c r="K52" s="135"/>
    </row>
    <row r="53" spans="4:11" s="19" customFormat="1" ht="18.75">
      <c r="D53" s="78"/>
      <c r="I53" s="135"/>
      <c r="J53" s="135"/>
      <c r="K53" s="135"/>
    </row>
    <row r="54" spans="9:11" s="19" customFormat="1" ht="15.75">
      <c r="I54" s="135"/>
      <c r="J54" s="135"/>
      <c r="K54" s="135"/>
    </row>
    <row r="55" spans="9:11" s="19" customFormat="1" ht="15.75">
      <c r="I55" s="135"/>
      <c r="J55" s="135"/>
      <c r="K55" s="135"/>
    </row>
    <row r="56" spans="9:11" s="19" customFormat="1" ht="15.75">
      <c r="I56" s="135"/>
      <c r="J56" s="135"/>
      <c r="K56" s="135"/>
    </row>
    <row r="57" spans="9:11" s="19" customFormat="1" ht="15.75">
      <c r="I57" s="135"/>
      <c r="J57" s="135"/>
      <c r="K57" s="135"/>
    </row>
    <row r="58" spans="9:11" s="19" customFormat="1" ht="15.75">
      <c r="I58" s="135"/>
      <c r="J58" s="135"/>
      <c r="K58" s="135"/>
    </row>
    <row r="59" spans="9:11" s="19" customFormat="1" ht="15.75">
      <c r="I59" s="135"/>
      <c r="J59" s="135"/>
      <c r="K59" s="135"/>
    </row>
    <row r="60" spans="9:11" s="19" customFormat="1" ht="15.75">
      <c r="I60" s="135"/>
      <c r="J60" s="135"/>
      <c r="K60" s="135"/>
    </row>
    <row r="61" spans="9:11" s="19" customFormat="1" ht="15.75">
      <c r="I61" s="135"/>
      <c r="J61" s="135"/>
      <c r="K61" s="135"/>
    </row>
    <row r="62" spans="9:11" s="19" customFormat="1" ht="15.75">
      <c r="I62" s="135"/>
      <c r="J62" s="135"/>
      <c r="K62" s="135"/>
    </row>
    <row r="63" spans="9:11" s="19" customFormat="1" ht="15.75">
      <c r="I63" s="135"/>
      <c r="J63" s="135"/>
      <c r="K63" s="135"/>
    </row>
    <row r="64" spans="9:11" s="19" customFormat="1" ht="15.75">
      <c r="I64" s="135"/>
      <c r="J64" s="135"/>
      <c r="K64" s="135"/>
    </row>
    <row r="65" spans="9:11" s="19" customFormat="1" ht="15.75">
      <c r="I65" s="135"/>
      <c r="J65" s="135"/>
      <c r="K65" s="135"/>
    </row>
    <row r="66" spans="9:11" s="19" customFormat="1" ht="15.75">
      <c r="I66" s="135"/>
      <c r="J66" s="135"/>
      <c r="K66" s="135"/>
    </row>
    <row r="67" spans="9:11" s="19" customFormat="1" ht="15.75">
      <c r="I67" s="135"/>
      <c r="J67" s="135"/>
      <c r="K67" s="135"/>
    </row>
    <row r="68" spans="9:11" s="19" customFormat="1" ht="15.75">
      <c r="I68" s="135"/>
      <c r="J68" s="135"/>
      <c r="K68" s="135"/>
    </row>
    <row r="69" spans="9:11" s="19" customFormat="1" ht="15.75">
      <c r="I69" s="135"/>
      <c r="J69" s="135"/>
      <c r="K69" s="135"/>
    </row>
    <row r="70" spans="9:11" s="19" customFormat="1" ht="15.75">
      <c r="I70" s="135"/>
      <c r="J70" s="135"/>
      <c r="K70" s="135"/>
    </row>
    <row r="71" spans="9:11" s="19" customFormat="1" ht="15.75">
      <c r="I71" s="135"/>
      <c r="J71" s="135"/>
      <c r="K71" s="135"/>
    </row>
    <row r="72" spans="9:11" s="19" customFormat="1" ht="15.75">
      <c r="I72" s="135"/>
      <c r="J72" s="135"/>
      <c r="K72" s="13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53"/>
  <sheetViews>
    <sheetView zoomScalePageLayoutView="0" workbookViewId="0" topLeftCell="C13">
      <selection activeCell="V5" sqref="V5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6" width="9.57421875" style="0" customWidth="1"/>
  </cols>
  <sheetData>
    <row r="1" spans="1:22" s="19" customFormat="1" ht="139.5" customHeight="1">
      <c r="A1" s="157" t="s">
        <v>27</v>
      </c>
      <c r="B1" s="157"/>
      <c r="C1" s="157"/>
      <c r="D1" s="21" t="s">
        <v>2</v>
      </c>
      <c r="E1" s="71" t="str">
        <f>УУД_сентябрь!$O$1</f>
        <v>логическое рассуждение_установка причинно-следственной связи</v>
      </c>
      <c r="F1" s="71" t="str">
        <f>УУД_сентябрь!$O$1</f>
        <v>логическое рассуждение_установка причинно-следственной связи</v>
      </c>
      <c r="G1" s="22" t="s">
        <v>70</v>
      </c>
      <c r="H1" s="80" t="str">
        <f>УУД_сентябрь!$O$1</f>
        <v>логическое рассуждение_установка причинно-следственной связи</v>
      </c>
      <c r="I1" s="80" t="str">
        <f>УУД_сентябрь!$O$1</f>
        <v>логическое рассуждение_установка причинно-следственной связи</v>
      </c>
      <c r="J1" s="80" t="str">
        <f>УУД_сентябрь!$O$1</f>
        <v>логическое рассуждение_установка причинно-следственной связи</v>
      </c>
      <c r="K1" s="80" t="str">
        <f>УУД_сентябрь!$O$1</f>
        <v>логическое рассуждение_установка причинно-следственной связи</v>
      </c>
      <c r="L1" s="79" t="s">
        <v>70</v>
      </c>
      <c r="M1" s="128" t="s">
        <v>93</v>
      </c>
      <c r="N1" s="128" t="s">
        <v>98</v>
      </c>
      <c r="O1" s="128" t="s">
        <v>100</v>
      </c>
      <c r="P1" s="128" t="s">
        <v>101</v>
      </c>
      <c r="Q1" s="128" t="s">
        <v>104</v>
      </c>
      <c r="R1" s="123" t="s">
        <v>70</v>
      </c>
      <c r="S1" s="77"/>
      <c r="T1" s="77"/>
      <c r="U1" s="77"/>
      <c r="V1" s="77"/>
    </row>
    <row r="2" spans="1:18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72">
        <v>7</v>
      </c>
      <c r="F2" s="72">
        <v>7</v>
      </c>
      <c r="G2" s="23"/>
      <c r="H2" s="97">
        <v>7</v>
      </c>
      <c r="I2" s="97">
        <v>7</v>
      </c>
      <c r="J2" s="97">
        <v>7</v>
      </c>
      <c r="K2" s="97"/>
      <c r="L2" s="20"/>
      <c r="M2" s="129" t="s">
        <v>82</v>
      </c>
      <c r="N2" s="129" t="s">
        <v>83</v>
      </c>
      <c r="O2" s="129" t="s">
        <v>86</v>
      </c>
      <c r="P2" s="129" t="s">
        <v>87</v>
      </c>
      <c r="Q2" s="129" t="s">
        <v>90</v>
      </c>
      <c r="R2" s="124"/>
    </row>
    <row r="3" spans="1:21" s="19" customFormat="1" ht="15.75">
      <c r="A3" s="20">
        <v>1</v>
      </c>
      <c r="B3" s="20" t="s">
        <v>7</v>
      </c>
      <c r="C3" s="20" t="s">
        <v>5</v>
      </c>
      <c r="D3" s="26" t="s">
        <v>54</v>
      </c>
      <c r="E3" s="73">
        <f>УУД_сентябрь!N3</f>
        <v>1</v>
      </c>
      <c r="F3" s="73">
        <f>УУД_сентябрь!O3</f>
        <v>3</v>
      </c>
      <c r="G3" s="53">
        <f>SUM(E3:F3)/4</f>
        <v>1</v>
      </c>
      <c r="H3" s="81">
        <f>УУД_май!N3</f>
        <v>0</v>
      </c>
      <c r="I3" s="82">
        <f>УУД_май!O3</f>
        <v>0</v>
      </c>
      <c r="J3" s="82">
        <f>УУД_май!P3</f>
        <v>1</v>
      </c>
      <c r="K3" s="82">
        <f>УУД_май!R3</f>
        <v>0</v>
      </c>
      <c r="L3" s="85">
        <f aca="true" t="shared" si="0" ref="L3:L9">AVERAGE(H3:J3)</f>
        <v>0.3333333333333333</v>
      </c>
      <c r="M3" s="130">
        <v>0</v>
      </c>
      <c r="N3" s="130">
        <v>1</v>
      </c>
      <c r="O3" s="130">
        <v>0</v>
      </c>
      <c r="P3" s="130">
        <v>0</v>
      </c>
      <c r="Q3" s="130">
        <v>0</v>
      </c>
      <c r="R3" s="126">
        <f>AVERAGE(M3:Q3)</f>
        <v>0.2</v>
      </c>
      <c r="T3" s="87" t="s">
        <v>71</v>
      </c>
      <c r="U3" s="90">
        <v>6</v>
      </c>
    </row>
    <row r="4" spans="1:21" s="19" customFormat="1" ht="15.75">
      <c r="A4" s="20">
        <v>2</v>
      </c>
      <c r="B4" s="20" t="s">
        <v>7</v>
      </c>
      <c r="C4" s="20" t="s">
        <v>8</v>
      </c>
      <c r="D4" s="26" t="s">
        <v>54</v>
      </c>
      <c r="E4" s="73">
        <f>УУД_сентябрь!N4</f>
        <v>1</v>
      </c>
      <c r="F4" s="73">
        <f>УУД_сентябрь!O4</f>
        <v>1</v>
      </c>
      <c r="G4" s="53">
        <f aca="true" t="shared" si="1" ref="G4:G21">SUM(E4:F4)/4</f>
        <v>0.5</v>
      </c>
      <c r="H4" s="81">
        <f>УУД_май!N4</f>
        <v>0</v>
      </c>
      <c r="I4" s="81">
        <f>УУД_май!O4</f>
        <v>0</v>
      </c>
      <c r="J4" s="81">
        <f>УУД_май!P4</f>
        <v>1</v>
      </c>
      <c r="K4" s="81">
        <f>УУД_май!R4</f>
        <v>0</v>
      </c>
      <c r="L4" s="83">
        <f t="shared" si="0"/>
        <v>0.3333333333333333</v>
      </c>
      <c r="M4" s="130">
        <v>0</v>
      </c>
      <c r="N4" s="130">
        <v>0</v>
      </c>
      <c r="O4" s="130">
        <v>0</v>
      </c>
      <c r="P4" s="130">
        <v>0</v>
      </c>
      <c r="Q4" s="130">
        <v>0</v>
      </c>
      <c r="R4" s="126">
        <f aca="true" t="shared" si="2" ref="R4:R24">AVERAGE(M4:Q4)</f>
        <v>0</v>
      </c>
      <c r="T4" s="88" t="s">
        <v>72</v>
      </c>
      <c r="U4" s="90">
        <v>2</v>
      </c>
    </row>
    <row r="5" spans="1:21" s="19" customFormat="1" ht="15.75">
      <c r="A5" s="20">
        <v>3</v>
      </c>
      <c r="B5" s="20" t="s">
        <v>9</v>
      </c>
      <c r="C5" s="20" t="s">
        <v>10</v>
      </c>
      <c r="D5" s="26" t="s">
        <v>55</v>
      </c>
      <c r="E5" s="73">
        <f>УУД_сентябрь!N5</f>
        <v>1</v>
      </c>
      <c r="F5" s="73">
        <f>УУД_сентябрь!O5</f>
        <v>3</v>
      </c>
      <c r="G5" s="53">
        <f t="shared" si="1"/>
        <v>1</v>
      </c>
      <c r="H5" s="81">
        <f>УУД_май!N5</f>
        <v>0</v>
      </c>
      <c r="I5" s="81">
        <f>УУД_май!O5</f>
        <v>0</v>
      </c>
      <c r="J5" s="81">
        <f>УУД_май!P5</f>
        <v>1</v>
      </c>
      <c r="K5" s="81">
        <f>УУД_май!R5</f>
        <v>0</v>
      </c>
      <c r="L5" s="83">
        <f t="shared" si="0"/>
        <v>0.3333333333333333</v>
      </c>
      <c r="M5" s="130">
        <v>0</v>
      </c>
      <c r="N5" s="130">
        <v>0</v>
      </c>
      <c r="O5" s="130">
        <v>0</v>
      </c>
      <c r="P5" s="130">
        <v>0</v>
      </c>
      <c r="Q5" s="130">
        <v>0</v>
      </c>
      <c r="R5" s="126">
        <f t="shared" si="2"/>
        <v>0</v>
      </c>
      <c r="T5" s="89" t="s">
        <v>73</v>
      </c>
      <c r="U5" s="90">
        <v>14</v>
      </c>
    </row>
    <row r="6" spans="1:18" s="19" customFormat="1" ht="15.75">
      <c r="A6" s="20">
        <v>4</v>
      </c>
      <c r="B6" s="20" t="s">
        <v>7</v>
      </c>
      <c r="C6" s="20" t="s">
        <v>11</v>
      </c>
      <c r="D6" s="26" t="s">
        <v>54</v>
      </c>
      <c r="E6" s="73">
        <f>УУД_сентябрь!N6</f>
        <v>1</v>
      </c>
      <c r="F6" s="73">
        <f>УУД_сентябрь!O6</f>
        <v>2</v>
      </c>
      <c r="G6" s="53">
        <f t="shared" si="1"/>
        <v>0.75</v>
      </c>
      <c r="H6" s="81">
        <f>УУД_май!N6</f>
        <v>1</v>
      </c>
      <c r="I6" s="81">
        <f>УУД_май!O6</f>
        <v>0</v>
      </c>
      <c r="J6" s="81">
        <f>УУД_май!P6</f>
        <v>0</v>
      </c>
      <c r="K6" s="81">
        <f>УУД_май!R6</f>
        <v>0</v>
      </c>
      <c r="L6" s="83">
        <f t="shared" si="0"/>
        <v>0.3333333333333333</v>
      </c>
      <c r="M6" s="130">
        <v>0</v>
      </c>
      <c r="N6" s="130">
        <v>0</v>
      </c>
      <c r="O6" s="130">
        <v>1</v>
      </c>
      <c r="P6" s="130">
        <v>0</v>
      </c>
      <c r="Q6" s="130">
        <v>0</v>
      </c>
      <c r="R6" s="126">
        <f t="shared" si="2"/>
        <v>0.2</v>
      </c>
    </row>
    <row r="7" spans="1:18" s="19" customFormat="1" ht="15.75">
      <c r="A7" s="20">
        <v>5</v>
      </c>
      <c r="B7" s="20" t="s">
        <v>7</v>
      </c>
      <c r="C7" s="20" t="s">
        <v>12</v>
      </c>
      <c r="D7" s="26" t="s">
        <v>55</v>
      </c>
      <c r="E7" s="73">
        <f>УУД_сентябрь!N7</f>
        <v>1</v>
      </c>
      <c r="F7" s="73">
        <f>УУД_сентябрь!O7</f>
        <v>2</v>
      </c>
      <c r="G7" s="53">
        <f t="shared" si="1"/>
        <v>0.75</v>
      </c>
      <c r="H7" s="81">
        <f>УУД_май!N7</f>
        <v>0</v>
      </c>
      <c r="I7" s="81">
        <f>УУД_май!O7</f>
        <v>0</v>
      </c>
      <c r="J7" s="81">
        <f>УУД_май!P7</f>
        <v>1</v>
      </c>
      <c r="K7" s="81">
        <f>УУД_май!R7</f>
        <v>0</v>
      </c>
      <c r="L7" s="83">
        <f t="shared" si="0"/>
        <v>0.3333333333333333</v>
      </c>
      <c r="M7" s="130">
        <v>1</v>
      </c>
      <c r="N7" s="130">
        <v>1</v>
      </c>
      <c r="O7" s="130">
        <v>0</v>
      </c>
      <c r="P7" s="130">
        <v>0</v>
      </c>
      <c r="Q7" s="130">
        <v>0</v>
      </c>
      <c r="R7" s="125">
        <f t="shared" si="2"/>
        <v>0.4</v>
      </c>
    </row>
    <row r="8" spans="1:18" s="19" customFormat="1" ht="15.75">
      <c r="A8" s="20">
        <v>6</v>
      </c>
      <c r="B8" s="20" t="s">
        <v>7</v>
      </c>
      <c r="C8" s="20" t="s">
        <v>13</v>
      </c>
      <c r="D8" s="26" t="s">
        <v>55</v>
      </c>
      <c r="E8" s="73">
        <f>УУД_сентябрь!N8</f>
        <v>1</v>
      </c>
      <c r="F8" s="73">
        <f>УУД_сентябрь!O8</f>
        <v>3</v>
      </c>
      <c r="G8" s="53">
        <f t="shared" si="1"/>
        <v>1</v>
      </c>
      <c r="H8" s="81">
        <f>УУД_май!N8</f>
        <v>0</v>
      </c>
      <c r="I8" s="81">
        <f>УУД_май!O8</f>
        <v>0</v>
      </c>
      <c r="J8" s="81">
        <f>УУД_май!P8</f>
        <v>1</v>
      </c>
      <c r="K8" s="81">
        <f>УУД_май!R8</f>
        <v>0</v>
      </c>
      <c r="L8" s="83">
        <f t="shared" si="0"/>
        <v>0.3333333333333333</v>
      </c>
      <c r="M8" s="130">
        <v>1</v>
      </c>
      <c r="N8" s="130">
        <v>0</v>
      </c>
      <c r="O8" s="130">
        <v>0</v>
      </c>
      <c r="P8" s="130">
        <v>0</v>
      </c>
      <c r="Q8" s="130">
        <v>0</v>
      </c>
      <c r="R8" s="126">
        <f t="shared" si="2"/>
        <v>0.2</v>
      </c>
    </row>
    <row r="9" spans="1:18" s="19" customFormat="1" ht="15.75">
      <c r="A9" s="20">
        <v>7</v>
      </c>
      <c r="B9" s="20" t="s">
        <v>9</v>
      </c>
      <c r="C9" s="20" t="s">
        <v>14</v>
      </c>
      <c r="D9" s="26" t="s">
        <v>55</v>
      </c>
      <c r="E9" s="73">
        <f>УУД_сентябрь!N9</f>
        <v>1</v>
      </c>
      <c r="F9" s="73">
        <f>УУД_сентябрь!O9</f>
        <v>3</v>
      </c>
      <c r="G9" s="53">
        <f t="shared" si="1"/>
        <v>1</v>
      </c>
      <c r="H9" s="81">
        <f>УУД_май!N9</f>
        <v>0</v>
      </c>
      <c r="I9" s="81">
        <f>УУД_май!O9</f>
        <v>0</v>
      </c>
      <c r="J9" s="81">
        <f>УУД_май!P9</f>
        <v>1</v>
      </c>
      <c r="K9" s="81">
        <f>УУД_май!R9</f>
        <v>0</v>
      </c>
      <c r="L9" s="83">
        <f t="shared" si="0"/>
        <v>0.3333333333333333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26">
        <f t="shared" si="2"/>
        <v>0</v>
      </c>
    </row>
    <row r="10" spans="1:18" s="19" customFormat="1" ht="15.75">
      <c r="A10" s="20">
        <v>10</v>
      </c>
      <c r="B10" s="20" t="s">
        <v>7</v>
      </c>
      <c r="C10" s="20" t="s">
        <v>15</v>
      </c>
      <c r="D10" s="26" t="s">
        <v>55</v>
      </c>
      <c r="E10" s="73">
        <f>УУД_сентябрь!N12</f>
        <v>1</v>
      </c>
      <c r="F10" s="73">
        <f>УУД_сентябрь!O12</f>
        <v>2</v>
      </c>
      <c r="G10" s="53">
        <f t="shared" si="1"/>
        <v>0.75</v>
      </c>
      <c r="H10" s="81">
        <f>УУД_май!N10</f>
        <v>0</v>
      </c>
      <c r="I10" s="81">
        <f>УУД_май!O10</f>
        <v>0</v>
      </c>
      <c r="J10" s="81">
        <f>УУД_май!P10</f>
        <v>0</v>
      </c>
      <c r="K10" s="81">
        <f>УУД_май!R10</f>
        <v>0</v>
      </c>
      <c r="L10" s="83">
        <f aca="true" t="shared" si="3" ref="L10:L21">AVERAGE(H10:J10)</f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27">
        <f t="shared" si="2"/>
        <v>0</v>
      </c>
    </row>
    <row r="11" spans="1:18" s="19" customFormat="1" ht="15.75">
      <c r="A11" s="20">
        <v>11</v>
      </c>
      <c r="B11" s="20" t="s">
        <v>9</v>
      </c>
      <c r="C11" s="20" t="s">
        <v>16</v>
      </c>
      <c r="D11" s="26" t="s">
        <v>55</v>
      </c>
      <c r="E11" s="73">
        <f>УУД_сентябрь!N13</f>
        <v>1</v>
      </c>
      <c r="F11" s="73">
        <f>УУД_сентябрь!O13</f>
        <v>2</v>
      </c>
      <c r="G11" s="53">
        <f t="shared" si="1"/>
        <v>0.75</v>
      </c>
      <c r="H11" s="81">
        <f>УУД_май!N11</f>
        <v>1</v>
      </c>
      <c r="I11" s="81">
        <f>УУД_май!O11</f>
        <v>1</v>
      </c>
      <c r="J11" s="81">
        <f>УУД_май!P11</f>
        <v>1</v>
      </c>
      <c r="K11" s="81">
        <f>УУД_май!R11</f>
        <v>0</v>
      </c>
      <c r="L11" s="83">
        <f t="shared" si="3"/>
        <v>1</v>
      </c>
      <c r="M11" s="130">
        <v>0</v>
      </c>
      <c r="N11" s="130">
        <v>0</v>
      </c>
      <c r="O11" s="130">
        <v>1</v>
      </c>
      <c r="P11" s="130">
        <v>1</v>
      </c>
      <c r="Q11" s="130">
        <v>0</v>
      </c>
      <c r="R11" s="126">
        <f t="shared" si="2"/>
        <v>0.4</v>
      </c>
    </row>
    <row r="12" spans="1:18" s="19" customFormat="1" ht="15.75">
      <c r="A12" s="20">
        <v>12</v>
      </c>
      <c r="B12" s="20" t="s">
        <v>7</v>
      </c>
      <c r="C12" s="20" t="s">
        <v>17</v>
      </c>
      <c r="D12" s="26" t="s">
        <v>54</v>
      </c>
      <c r="E12" s="73">
        <f>УУД_сентябрь!N14</f>
        <v>1</v>
      </c>
      <c r="F12" s="73">
        <f>УУД_сентябрь!O14</f>
        <v>2</v>
      </c>
      <c r="G12" s="53">
        <f t="shared" si="1"/>
        <v>0.75</v>
      </c>
      <c r="H12" s="81">
        <f>УУД_май!N12</f>
        <v>0</v>
      </c>
      <c r="I12" s="81">
        <f>УУД_май!O12</f>
        <v>0</v>
      </c>
      <c r="J12" s="81">
        <f>УУД_май!P12</f>
        <v>0</v>
      </c>
      <c r="K12" s="81">
        <f>УУД_май!R12</f>
        <v>0</v>
      </c>
      <c r="L12" s="83">
        <f t="shared" si="3"/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27">
        <f t="shared" si="2"/>
        <v>0</v>
      </c>
    </row>
    <row r="13" spans="1:18" s="19" customFormat="1" ht="15.75">
      <c r="A13" s="20">
        <v>13</v>
      </c>
      <c r="B13" s="20" t="s">
        <v>7</v>
      </c>
      <c r="C13" s="20" t="s">
        <v>18</v>
      </c>
      <c r="D13" s="26" t="s">
        <v>54</v>
      </c>
      <c r="E13" s="73">
        <f>УУД_сентябрь!N15</f>
        <v>1</v>
      </c>
      <c r="F13" s="73">
        <f>УУД_сентябрь!O15</f>
        <v>3</v>
      </c>
      <c r="G13" s="53">
        <f t="shared" si="1"/>
        <v>1</v>
      </c>
      <c r="H13" s="81">
        <f>УУД_май!N13</f>
        <v>0</v>
      </c>
      <c r="I13" s="81">
        <f>УУД_май!O13</f>
        <v>1</v>
      </c>
      <c r="J13" s="81">
        <f>УУД_май!P13</f>
        <v>0</v>
      </c>
      <c r="K13" s="81">
        <f>УУД_май!R13</f>
        <v>0</v>
      </c>
      <c r="L13" s="85">
        <f t="shared" si="3"/>
        <v>0.3333333333333333</v>
      </c>
      <c r="M13" s="130">
        <v>0</v>
      </c>
      <c r="N13" s="130">
        <v>1</v>
      </c>
      <c r="O13" s="130">
        <v>0</v>
      </c>
      <c r="P13" s="130">
        <v>1</v>
      </c>
      <c r="Q13" s="130">
        <v>0</v>
      </c>
      <c r="R13" s="125">
        <f t="shared" si="2"/>
        <v>0.4</v>
      </c>
    </row>
    <row r="14" spans="1:18" s="19" customFormat="1" ht="15.75">
      <c r="A14" s="20">
        <v>14</v>
      </c>
      <c r="B14" s="20" t="s">
        <v>9</v>
      </c>
      <c r="C14" s="20" t="s">
        <v>19</v>
      </c>
      <c r="D14" s="26" t="s">
        <v>55</v>
      </c>
      <c r="E14" s="73">
        <f>УУД_сентябрь!N16</f>
        <v>1</v>
      </c>
      <c r="F14" s="73">
        <f>УУД_сентябрь!O16</f>
        <v>3</v>
      </c>
      <c r="G14" s="53">
        <f t="shared" si="1"/>
        <v>1</v>
      </c>
      <c r="H14" s="81">
        <f>УУД_май!N14</f>
        <v>1</v>
      </c>
      <c r="I14" s="81">
        <f>УУД_май!O14</f>
        <v>0</v>
      </c>
      <c r="J14" s="81">
        <f>УУД_май!P14</f>
        <v>0</v>
      </c>
      <c r="K14" s="81">
        <f>УУД_май!R14</f>
        <v>0</v>
      </c>
      <c r="L14" s="85">
        <f t="shared" si="3"/>
        <v>0.3333333333333333</v>
      </c>
      <c r="M14" s="130">
        <v>1</v>
      </c>
      <c r="N14" s="130">
        <v>0</v>
      </c>
      <c r="O14" s="130">
        <v>1</v>
      </c>
      <c r="P14" s="130">
        <v>0</v>
      </c>
      <c r="Q14" s="130">
        <v>0</v>
      </c>
      <c r="R14" s="125">
        <f t="shared" si="2"/>
        <v>0.4</v>
      </c>
    </row>
    <row r="15" spans="1:18" s="19" customFormat="1" ht="15.75">
      <c r="A15" s="20">
        <v>15</v>
      </c>
      <c r="B15" s="20" t="s">
        <v>9</v>
      </c>
      <c r="C15" s="20" t="s">
        <v>20</v>
      </c>
      <c r="D15" s="26" t="s">
        <v>55</v>
      </c>
      <c r="E15" s="73">
        <f>УУД_сентябрь!N17</f>
        <v>1</v>
      </c>
      <c r="F15" s="73">
        <f>УУД_сентябрь!O17</f>
        <v>3</v>
      </c>
      <c r="G15" s="53">
        <f t="shared" si="1"/>
        <v>1</v>
      </c>
      <c r="H15" s="81">
        <f>УУД_май!N15</f>
        <v>0</v>
      </c>
      <c r="I15" s="81">
        <f>УУД_май!O15</f>
        <v>0</v>
      </c>
      <c r="J15" s="81">
        <f>УУД_май!P15</f>
        <v>1</v>
      </c>
      <c r="K15" s="81">
        <f>УУД_май!R15</f>
        <v>0</v>
      </c>
      <c r="L15" s="83">
        <f t="shared" si="3"/>
        <v>0.3333333333333333</v>
      </c>
      <c r="M15" s="130">
        <v>0</v>
      </c>
      <c r="N15" s="130">
        <v>1</v>
      </c>
      <c r="O15" s="130">
        <v>0</v>
      </c>
      <c r="P15" s="130">
        <v>0</v>
      </c>
      <c r="Q15" s="130">
        <v>0</v>
      </c>
      <c r="R15" s="126">
        <f t="shared" si="2"/>
        <v>0.2</v>
      </c>
    </row>
    <row r="16" spans="1:18" s="19" customFormat="1" ht="15.75">
      <c r="A16" s="20">
        <v>16</v>
      </c>
      <c r="B16" s="20" t="s">
        <v>9</v>
      </c>
      <c r="C16" s="20" t="s">
        <v>58</v>
      </c>
      <c r="D16" s="26" t="s">
        <v>54</v>
      </c>
      <c r="E16" s="73">
        <f>УУД_сентябрь!N18</f>
        <v>1</v>
      </c>
      <c r="F16" s="73">
        <f>УУД_сентябрь!O18</f>
        <v>3</v>
      </c>
      <c r="G16" s="53">
        <f t="shared" si="1"/>
        <v>1</v>
      </c>
      <c r="H16" s="81">
        <f>УУД_май!N16</f>
        <v>1</v>
      </c>
      <c r="I16" s="81">
        <f>УУД_май!O16</f>
        <v>1</v>
      </c>
      <c r="J16" s="81">
        <f>УУД_май!P16</f>
        <v>1</v>
      </c>
      <c r="K16" s="81">
        <f>УУД_май!R16</f>
        <v>0</v>
      </c>
      <c r="L16" s="83">
        <f t="shared" si="3"/>
        <v>1</v>
      </c>
      <c r="M16" s="130">
        <v>1</v>
      </c>
      <c r="N16" s="130">
        <v>1</v>
      </c>
      <c r="O16" s="130">
        <v>1</v>
      </c>
      <c r="P16" s="130">
        <v>1</v>
      </c>
      <c r="Q16" s="130">
        <v>0</v>
      </c>
      <c r="R16" s="126">
        <f t="shared" si="2"/>
        <v>0.8</v>
      </c>
    </row>
    <row r="17" spans="1:18" s="19" customFormat="1" ht="15.75">
      <c r="A17" s="20">
        <v>17</v>
      </c>
      <c r="B17" s="20" t="s">
        <v>9</v>
      </c>
      <c r="C17" s="20" t="s">
        <v>21</v>
      </c>
      <c r="D17" s="26" t="s">
        <v>55</v>
      </c>
      <c r="E17" s="73">
        <f>УУД_сентябрь!N19</f>
        <v>1</v>
      </c>
      <c r="F17" s="73">
        <f>УУД_сентябрь!O19</f>
        <v>2</v>
      </c>
      <c r="G17" s="53">
        <f t="shared" si="1"/>
        <v>0.75</v>
      </c>
      <c r="H17" s="81">
        <f>УУД_май!N17</f>
        <v>1</v>
      </c>
      <c r="I17" s="81">
        <f>УУД_май!O17</f>
        <v>0</v>
      </c>
      <c r="J17" s="81">
        <f>УУД_май!P17</f>
        <v>1</v>
      </c>
      <c r="K17" s="81">
        <f>УУД_май!R17</f>
        <v>0</v>
      </c>
      <c r="L17" s="83">
        <f t="shared" si="3"/>
        <v>0.6666666666666666</v>
      </c>
      <c r="M17" s="130">
        <v>1</v>
      </c>
      <c r="N17" s="130">
        <v>1</v>
      </c>
      <c r="O17" s="130">
        <v>1</v>
      </c>
      <c r="P17" s="130">
        <v>0</v>
      </c>
      <c r="Q17" s="130">
        <v>0</v>
      </c>
      <c r="R17" s="126">
        <f t="shared" si="2"/>
        <v>0.6</v>
      </c>
    </row>
    <row r="18" spans="1:18" s="19" customFormat="1" ht="15.75">
      <c r="A18" s="20">
        <v>18</v>
      </c>
      <c r="B18" s="20" t="s">
        <v>9</v>
      </c>
      <c r="C18" s="20" t="s">
        <v>22</v>
      </c>
      <c r="D18" s="26" t="s">
        <v>54</v>
      </c>
      <c r="E18" s="73">
        <f>УУД_сентябрь!N20</f>
        <v>1</v>
      </c>
      <c r="F18" s="73">
        <f>УУД_сентябрь!O20</f>
        <v>3</v>
      </c>
      <c r="G18" s="53">
        <f t="shared" si="1"/>
        <v>1</v>
      </c>
      <c r="H18" s="81">
        <f>УУД_май!N18</f>
        <v>1</v>
      </c>
      <c r="I18" s="81">
        <f>УУД_май!O18</f>
        <v>1</v>
      </c>
      <c r="J18" s="81">
        <f>УУД_май!P18</f>
        <v>1</v>
      </c>
      <c r="K18" s="81">
        <f>УУД_май!R18</f>
        <v>0</v>
      </c>
      <c r="L18" s="83">
        <f t="shared" si="3"/>
        <v>1</v>
      </c>
      <c r="M18" s="130">
        <v>1</v>
      </c>
      <c r="N18" s="130">
        <v>1</v>
      </c>
      <c r="O18" s="130">
        <v>1</v>
      </c>
      <c r="P18" s="130">
        <v>1</v>
      </c>
      <c r="Q18" s="130">
        <v>0</v>
      </c>
      <c r="R18" s="126">
        <f t="shared" si="2"/>
        <v>0.8</v>
      </c>
    </row>
    <row r="19" spans="1:18" s="19" customFormat="1" ht="15.75">
      <c r="A19" s="20">
        <v>19</v>
      </c>
      <c r="B19" s="20" t="s">
        <v>9</v>
      </c>
      <c r="C19" s="20" t="s">
        <v>23</v>
      </c>
      <c r="D19" s="26" t="s">
        <v>54</v>
      </c>
      <c r="E19" s="73">
        <f>УУД_сентябрь!N21</f>
        <v>1</v>
      </c>
      <c r="F19" s="73">
        <f>УУД_сентябрь!O21</f>
        <v>3</v>
      </c>
      <c r="G19" s="53">
        <f t="shared" si="1"/>
        <v>1</v>
      </c>
      <c r="H19" s="81">
        <f>УУД_май!N19</f>
        <v>0</v>
      </c>
      <c r="I19" s="81">
        <f>УУД_май!O19</f>
        <v>1</v>
      </c>
      <c r="J19" s="81">
        <f>УУД_май!P19</f>
        <v>1</v>
      </c>
      <c r="K19" s="81">
        <f>УУД_май!R19</f>
        <v>0</v>
      </c>
      <c r="L19" s="85">
        <f t="shared" si="3"/>
        <v>0.6666666666666666</v>
      </c>
      <c r="M19" s="130">
        <v>0</v>
      </c>
      <c r="N19" s="130">
        <v>1</v>
      </c>
      <c r="O19" s="130">
        <v>0</v>
      </c>
      <c r="P19" s="130">
        <v>1</v>
      </c>
      <c r="Q19" s="130">
        <v>0</v>
      </c>
      <c r="R19" s="126">
        <f t="shared" si="2"/>
        <v>0.4</v>
      </c>
    </row>
    <row r="20" spans="1:18" s="19" customFormat="1" ht="15.75">
      <c r="A20" s="20">
        <v>20</v>
      </c>
      <c r="B20" s="20" t="s">
        <v>7</v>
      </c>
      <c r="C20" s="20" t="s">
        <v>24</v>
      </c>
      <c r="D20" s="26" t="s">
        <v>54</v>
      </c>
      <c r="E20" s="73">
        <f>УУД_сентябрь!N22</f>
        <v>0</v>
      </c>
      <c r="F20" s="73">
        <f>УУД_сентябрь!O22</f>
        <v>1</v>
      </c>
      <c r="G20" s="53">
        <f t="shared" si="1"/>
        <v>0.25</v>
      </c>
      <c r="H20" s="81">
        <f>УУД_май!N20</f>
        <v>1</v>
      </c>
      <c r="I20" s="81">
        <f>УУД_май!O20</f>
        <v>0</v>
      </c>
      <c r="J20" s="81">
        <f>УУД_май!P20</f>
        <v>1</v>
      </c>
      <c r="K20" s="81">
        <f>УУД_май!R20</f>
        <v>1</v>
      </c>
      <c r="L20" s="86">
        <f t="shared" si="3"/>
        <v>0.6666666666666666</v>
      </c>
      <c r="M20" s="130">
        <v>1</v>
      </c>
      <c r="N20" s="130">
        <v>0</v>
      </c>
      <c r="O20" s="130">
        <v>1</v>
      </c>
      <c r="P20" s="130">
        <v>0</v>
      </c>
      <c r="Q20" s="130">
        <v>1</v>
      </c>
      <c r="R20" s="126">
        <f t="shared" si="2"/>
        <v>0.6</v>
      </c>
    </row>
    <row r="21" spans="1:18" s="19" customFormat="1" ht="15.75">
      <c r="A21" s="20">
        <v>21</v>
      </c>
      <c r="B21" s="20" t="s">
        <v>7</v>
      </c>
      <c r="C21" s="20" t="s">
        <v>25</v>
      </c>
      <c r="D21" s="26" t="s">
        <v>54</v>
      </c>
      <c r="E21" s="73">
        <f>УУД_сентябрь!N23</f>
        <v>1</v>
      </c>
      <c r="F21" s="73">
        <f>УУД_сентябрь!O23</f>
        <v>2</v>
      </c>
      <c r="G21" s="53">
        <f t="shared" si="1"/>
        <v>0.75</v>
      </c>
      <c r="H21" s="95">
        <f>УУД_май!N21</f>
        <v>0</v>
      </c>
      <c r="I21" s="95">
        <f>УУД_май!O21</f>
        <v>0</v>
      </c>
      <c r="J21" s="95">
        <f>УУД_май!P21</f>
        <v>1</v>
      </c>
      <c r="K21" s="95">
        <f>УУД_май!R21</f>
        <v>0</v>
      </c>
      <c r="L21" s="83">
        <f t="shared" si="3"/>
        <v>0.3333333333333333</v>
      </c>
      <c r="M21" s="130">
        <v>1</v>
      </c>
      <c r="N21" s="130">
        <v>0</v>
      </c>
      <c r="O21" s="130">
        <v>0</v>
      </c>
      <c r="P21" s="130">
        <v>0</v>
      </c>
      <c r="Q21" s="130">
        <v>0</v>
      </c>
      <c r="R21" s="126">
        <f t="shared" si="2"/>
        <v>0.2</v>
      </c>
    </row>
    <row r="22" spans="1:18" s="19" customFormat="1" ht="15.75">
      <c r="A22" s="20"/>
      <c r="B22" s="20"/>
      <c r="C22" s="20"/>
      <c r="D22" s="26"/>
      <c r="E22" s="73"/>
      <c r="F22" s="73"/>
      <c r="G22" s="53"/>
      <c r="H22" s="95"/>
      <c r="I22" s="95"/>
      <c r="J22" s="95"/>
      <c r="K22" s="95"/>
      <c r="L22" s="83"/>
      <c r="M22" s="130">
        <v>0</v>
      </c>
      <c r="N22" s="130">
        <v>0</v>
      </c>
      <c r="O22" s="130">
        <v>1</v>
      </c>
      <c r="P22" s="130">
        <v>1</v>
      </c>
      <c r="Q22" s="130">
        <v>0</v>
      </c>
      <c r="R22" s="125">
        <f t="shared" si="2"/>
        <v>0.4</v>
      </c>
    </row>
    <row r="23" spans="1:18" s="19" customFormat="1" ht="15.75">
      <c r="A23" s="20"/>
      <c r="B23" s="20"/>
      <c r="C23" s="20"/>
      <c r="D23" s="26"/>
      <c r="E23" s="73"/>
      <c r="F23" s="73"/>
      <c r="G23" s="53"/>
      <c r="H23" s="95"/>
      <c r="I23" s="95"/>
      <c r="J23" s="95"/>
      <c r="K23" s="95"/>
      <c r="L23" s="83"/>
      <c r="M23" s="130">
        <v>0</v>
      </c>
      <c r="N23" s="130">
        <v>1</v>
      </c>
      <c r="O23" s="130">
        <v>1</v>
      </c>
      <c r="P23" s="130">
        <v>0</v>
      </c>
      <c r="Q23" s="130">
        <v>0</v>
      </c>
      <c r="R23" s="125">
        <f t="shared" si="2"/>
        <v>0.4</v>
      </c>
    </row>
    <row r="24" spans="1:18" s="19" customFormat="1" ht="15.75">
      <c r="A24" s="20"/>
      <c r="B24" s="20"/>
      <c r="C24" s="20"/>
      <c r="D24" s="26"/>
      <c r="E24" s="73"/>
      <c r="F24" s="73"/>
      <c r="G24" s="53"/>
      <c r="H24" s="95"/>
      <c r="I24" s="95"/>
      <c r="J24" s="95"/>
      <c r="K24" s="95"/>
      <c r="L24" s="83"/>
      <c r="M24" s="130">
        <v>1</v>
      </c>
      <c r="N24" s="130">
        <v>1</v>
      </c>
      <c r="O24" s="130">
        <v>0</v>
      </c>
      <c r="P24" s="130">
        <v>0</v>
      </c>
      <c r="Q24" s="130">
        <v>0</v>
      </c>
      <c r="R24" s="125">
        <f t="shared" si="2"/>
        <v>0.4</v>
      </c>
    </row>
    <row r="25" spans="1:18" s="19" customFormat="1" ht="15.75">
      <c r="A25" s="20"/>
      <c r="B25" s="20"/>
      <c r="C25" s="20"/>
      <c r="D25" s="26"/>
      <c r="E25" s="73"/>
      <c r="F25" s="73"/>
      <c r="G25" s="20"/>
      <c r="H25" s="81"/>
      <c r="I25" s="81"/>
      <c r="J25" s="81"/>
      <c r="K25" s="81"/>
      <c r="L25" s="20"/>
      <c r="M25" s="131"/>
      <c r="N25" s="132"/>
      <c r="O25" s="132"/>
      <c r="P25" s="132"/>
      <c r="Q25" s="132"/>
      <c r="R25" s="134"/>
    </row>
    <row r="26" spans="1:18" s="19" customFormat="1" ht="39">
      <c r="A26" s="20"/>
      <c r="B26" s="20"/>
      <c r="C26" s="20"/>
      <c r="D26" s="28" t="s">
        <v>4</v>
      </c>
      <c r="E26" s="74">
        <f aca="true" t="shared" si="4" ref="E26:L26">AVERAGE(E3:E21)</f>
        <v>0.9473684210526315</v>
      </c>
      <c r="F26" s="74">
        <f t="shared" si="4"/>
        <v>2.4210526315789473</v>
      </c>
      <c r="G26" s="74">
        <f t="shared" si="4"/>
        <v>0.8421052631578947</v>
      </c>
      <c r="H26" s="91">
        <f t="shared" si="4"/>
        <v>0.3684210526315789</v>
      </c>
      <c r="I26" s="91">
        <f t="shared" si="4"/>
        <v>0.2631578947368421</v>
      </c>
      <c r="J26" s="91">
        <f t="shared" si="4"/>
        <v>0.7368421052631579</v>
      </c>
      <c r="K26" s="91">
        <f t="shared" si="4"/>
        <v>0.05263157894736842</v>
      </c>
      <c r="L26" s="96">
        <f t="shared" si="4"/>
        <v>0.45614035087719307</v>
      </c>
      <c r="M26" s="133">
        <f aca="true" t="shared" si="5" ref="M26:R26">AVERAGE(M3:M24)</f>
        <v>0.4090909090909091</v>
      </c>
      <c r="N26" s="133">
        <f t="shared" si="5"/>
        <v>0.45454545454545453</v>
      </c>
      <c r="O26" s="133">
        <f t="shared" si="5"/>
        <v>0.4090909090909091</v>
      </c>
      <c r="P26" s="133">
        <f t="shared" si="5"/>
        <v>0.2727272727272727</v>
      </c>
      <c r="Q26" s="133">
        <f t="shared" si="5"/>
        <v>0.045454545454545456</v>
      </c>
      <c r="R26" s="133">
        <f t="shared" si="5"/>
        <v>0.3181818181818183</v>
      </c>
    </row>
    <row r="27" spans="8:13" s="19" customFormat="1" ht="18.75">
      <c r="H27" s="78"/>
      <c r="I27" s="56"/>
      <c r="J27" s="56"/>
      <c r="K27" s="56"/>
      <c r="M27" s="122"/>
    </row>
    <row r="28" spans="1:50" s="20" customFormat="1" ht="18.75">
      <c r="A28" s="75"/>
      <c r="B28" s="56"/>
      <c r="C28" s="56"/>
      <c r="D28" s="55"/>
      <c r="E28" s="99"/>
      <c r="F28" s="99"/>
      <c r="G28" s="76"/>
      <c r="H28" s="78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s="20" customFormat="1" ht="18.75">
      <c r="A29" s="75"/>
      <c r="B29" s="56"/>
      <c r="C29" s="56"/>
      <c r="D29" s="100"/>
      <c r="E29" s="56"/>
      <c r="F29" s="56"/>
      <c r="G29" s="56"/>
      <c r="H29" s="78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s="20" customFormat="1" ht="18.75">
      <c r="A30" s="75"/>
      <c r="B30" s="56"/>
      <c r="C30" s="56"/>
      <c r="D30" s="55"/>
      <c r="E30" s="98"/>
      <c r="F30" s="98"/>
      <c r="G30" s="55"/>
      <c r="H30" s="78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s="20" customFormat="1" ht="18.75">
      <c r="A31" s="75"/>
      <c r="B31" s="56"/>
      <c r="C31" s="56"/>
      <c r="D31" s="56"/>
      <c r="E31" s="56"/>
      <c r="F31" s="56"/>
      <c r="G31" s="56"/>
      <c r="H31" s="78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7:50" s="19" customFormat="1" ht="18.75">
      <c r="G32" s="56"/>
      <c r="H32" s="78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4:50" s="19" customFormat="1" ht="18.75">
      <c r="D33" s="93"/>
      <c r="E33" s="23" t="s">
        <v>74</v>
      </c>
      <c r="F33" s="23"/>
      <c r="G33" s="94">
        <v>0.84</v>
      </c>
      <c r="H33" s="78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5:11" s="19" customFormat="1" ht="18.75">
      <c r="E34" s="23" t="s">
        <v>75</v>
      </c>
      <c r="F34" s="23"/>
      <c r="G34" s="94">
        <v>0.53</v>
      </c>
      <c r="H34" s="78"/>
      <c r="I34" s="56"/>
      <c r="J34" s="56"/>
      <c r="K34" s="56"/>
    </row>
    <row r="35" spans="5:11" s="19" customFormat="1" ht="18.75">
      <c r="E35" s="23" t="s">
        <v>105</v>
      </c>
      <c r="F35" s="23"/>
      <c r="G35" s="94">
        <v>0.32</v>
      </c>
      <c r="H35" s="78"/>
      <c r="I35" s="56"/>
      <c r="J35" s="56"/>
      <c r="K35" s="56"/>
    </row>
    <row r="36" spans="8:11" s="19" customFormat="1" ht="18.75">
      <c r="H36" s="78"/>
      <c r="I36" s="56"/>
      <c r="J36" s="56"/>
      <c r="K36" s="56"/>
    </row>
    <row r="37" spans="8:11" s="19" customFormat="1" ht="18.75">
      <c r="H37" s="78"/>
      <c r="I37" s="56"/>
      <c r="J37" s="56"/>
      <c r="K37" s="56"/>
    </row>
    <row r="38" spans="8:11" s="19" customFormat="1" ht="18.75">
      <c r="H38" s="78"/>
      <c r="I38" s="56"/>
      <c r="J38" s="56"/>
      <c r="K38" s="56"/>
    </row>
    <row r="39" spans="8:11" s="19" customFormat="1" ht="18.75">
      <c r="H39" s="78"/>
      <c r="I39" s="56"/>
      <c r="J39" s="56"/>
      <c r="K39" s="56"/>
    </row>
    <row r="40" spans="8:11" s="19" customFormat="1" ht="18.75">
      <c r="H40" s="78"/>
      <c r="I40" s="56"/>
      <c r="J40" s="56"/>
      <c r="K40" s="56"/>
    </row>
    <row r="41" spans="8:11" s="19" customFormat="1" ht="18.75">
      <c r="H41" s="78"/>
      <c r="I41" s="56"/>
      <c r="J41" s="56"/>
      <c r="K41" s="56"/>
    </row>
    <row r="42" spans="8:11" s="19" customFormat="1" ht="18.75">
      <c r="H42" s="78"/>
      <c r="I42" s="56"/>
      <c r="J42" s="56"/>
      <c r="K42" s="56"/>
    </row>
    <row r="43" spans="8:11" s="19" customFormat="1" ht="18.75">
      <c r="H43" s="78"/>
      <c r="I43" s="56"/>
      <c r="J43" s="56"/>
      <c r="K43" s="56"/>
    </row>
    <row r="44" spans="8:11" s="19" customFormat="1" ht="18.75">
      <c r="H44" s="78"/>
      <c r="I44" s="56"/>
      <c r="J44" s="56"/>
      <c r="K44" s="56"/>
    </row>
    <row r="45" spans="8:11" s="19" customFormat="1" ht="15">
      <c r="H45" s="56"/>
      <c r="I45" s="56"/>
      <c r="J45" s="56"/>
      <c r="K45" s="56"/>
    </row>
    <row r="46" spans="8:11" s="19" customFormat="1" ht="15">
      <c r="H46" s="56"/>
      <c r="I46" s="56"/>
      <c r="J46" s="56"/>
      <c r="K46" s="56"/>
    </row>
    <row r="47" s="19" customFormat="1" ht="18.75">
      <c r="D47" s="78"/>
    </row>
    <row r="48" s="19" customFormat="1" ht="18.75">
      <c r="D48" s="78"/>
    </row>
    <row r="49" s="19" customFormat="1" ht="18.75">
      <c r="D49" s="78"/>
    </row>
    <row r="50" s="19" customFormat="1" ht="18.75">
      <c r="D50" s="78"/>
    </row>
    <row r="51" s="19" customFormat="1" ht="18.75">
      <c r="D51" s="78"/>
    </row>
    <row r="52" s="19" customFormat="1" ht="18.75">
      <c r="D52" s="78"/>
    </row>
    <row r="53" s="19" customFormat="1" ht="18.75">
      <c r="D53" s="78"/>
    </row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="75" zoomScaleNormal="75" zoomScaleSheetLayoutView="75" zoomScalePageLayoutView="0" workbookViewId="0" topLeftCell="E1">
      <selection activeCell="AA3" sqref="AA3"/>
    </sheetView>
  </sheetViews>
  <sheetFormatPr defaultColWidth="9.140625" defaultRowHeight="15"/>
  <cols>
    <col min="1" max="1" width="4.00390625" style="1" bestFit="1" customWidth="1"/>
    <col min="2" max="2" width="4.00390625" style="1" customWidth="1"/>
    <col min="3" max="3" width="24.421875" style="1" customWidth="1"/>
    <col min="4" max="4" width="22.57421875" style="1" customWidth="1"/>
    <col min="5" max="6" width="7.140625" style="1" customWidth="1"/>
    <col min="7" max="8" width="6.7109375" style="1" customWidth="1"/>
    <col min="9" max="9" width="8.140625" style="1" customWidth="1"/>
    <col min="10" max="10" width="5.8515625" style="1" bestFit="1" customWidth="1"/>
    <col min="11" max="11" width="7.7109375" style="1" customWidth="1"/>
    <col min="12" max="12" width="7.140625" style="1" customWidth="1"/>
    <col min="13" max="13" width="6.28125" style="1" customWidth="1"/>
    <col min="14" max="14" width="7.57421875" style="1" customWidth="1"/>
    <col min="15" max="15" width="11.140625" style="1" customWidth="1"/>
    <col min="16" max="16" width="8.140625" style="1" customWidth="1"/>
    <col min="17" max="17" width="6.28125" style="1" customWidth="1"/>
    <col min="18" max="18" width="7.421875" style="1" customWidth="1"/>
    <col min="19" max="19" width="8.421875" style="1" customWidth="1"/>
    <col min="20" max="20" width="7.7109375" style="1" customWidth="1"/>
    <col min="21" max="25" width="9.140625" style="1" customWidth="1"/>
    <col min="26" max="26" width="10.421875" style="1" customWidth="1"/>
    <col min="27" max="16384" width="9.140625" style="1" customWidth="1"/>
  </cols>
  <sheetData>
    <row r="1" spans="1:30" s="3" customFormat="1" ht="248.25" customHeight="1">
      <c r="A1" s="158" t="s">
        <v>27</v>
      </c>
      <c r="B1" s="158"/>
      <c r="C1" s="158"/>
      <c r="D1" s="5" t="s">
        <v>2</v>
      </c>
      <c r="E1" s="16" t="s">
        <v>51</v>
      </c>
      <c r="F1" s="16" t="s">
        <v>50</v>
      </c>
      <c r="G1" s="16" t="s">
        <v>49</v>
      </c>
      <c r="H1" s="16" t="s">
        <v>26</v>
      </c>
      <c r="I1" s="16" t="s">
        <v>48</v>
      </c>
      <c r="J1" s="16" t="s">
        <v>47</v>
      </c>
      <c r="K1" s="16" t="s">
        <v>45</v>
      </c>
      <c r="L1" s="16" t="s">
        <v>44</v>
      </c>
      <c r="M1" s="16" t="s">
        <v>43</v>
      </c>
      <c r="N1" s="16" t="s">
        <v>41</v>
      </c>
      <c r="O1" s="16" t="s">
        <v>42</v>
      </c>
      <c r="P1" s="16" t="s">
        <v>40</v>
      </c>
      <c r="Q1" s="16" t="s">
        <v>46</v>
      </c>
      <c r="R1" s="16" t="s">
        <v>39</v>
      </c>
      <c r="S1" s="16" t="s">
        <v>38</v>
      </c>
      <c r="T1" s="16" t="s">
        <v>37</v>
      </c>
      <c r="U1" s="6"/>
      <c r="V1" s="63" t="s">
        <v>60</v>
      </c>
      <c r="W1" s="63" t="s">
        <v>61</v>
      </c>
      <c r="X1" s="63" t="s">
        <v>62</v>
      </c>
      <c r="Y1" s="63" t="s">
        <v>67</v>
      </c>
      <c r="Z1" s="63" t="s">
        <v>66</v>
      </c>
      <c r="AA1" s="63" t="s">
        <v>64</v>
      </c>
      <c r="AB1" s="63" t="s">
        <v>63</v>
      </c>
      <c r="AC1" s="64" t="s">
        <v>69</v>
      </c>
      <c r="AD1" s="64" t="s">
        <v>70</v>
      </c>
    </row>
    <row r="2" spans="1:30" s="2" customFormat="1" ht="57.75" customHeight="1">
      <c r="A2" s="7" t="s">
        <v>0</v>
      </c>
      <c r="B2" s="12" t="s">
        <v>6</v>
      </c>
      <c r="C2" s="7" t="s">
        <v>3</v>
      </c>
      <c r="D2" s="8" t="s">
        <v>1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159">
        <v>12</v>
      </c>
      <c r="Q2" s="160"/>
      <c r="R2" s="7">
        <v>13</v>
      </c>
      <c r="S2" s="7">
        <v>14</v>
      </c>
      <c r="T2" s="7">
        <v>15</v>
      </c>
      <c r="U2" s="9"/>
      <c r="V2" s="34"/>
      <c r="W2" s="34"/>
      <c r="X2" s="34"/>
      <c r="Y2" s="34"/>
      <c r="Z2" s="34"/>
      <c r="AA2" s="34"/>
      <c r="AB2" s="34"/>
      <c r="AC2" s="34"/>
      <c r="AD2" s="34"/>
    </row>
    <row r="3" spans="1:30" ht="18.75">
      <c r="A3" s="10">
        <v>1</v>
      </c>
      <c r="B3" s="10" t="s">
        <v>7</v>
      </c>
      <c r="C3" s="10" t="s">
        <v>5</v>
      </c>
      <c r="D3" s="15" t="s">
        <v>32</v>
      </c>
      <c r="E3" s="10">
        <v>1</v>
      </c>
      <c r="F3" s="10">
        <v>0</v>
      </c>
      <c r="G3" s="10">
        <v>1</v>
      </c>
      <c r="H3" s="10">
        <v>0</v>
      </c>
      <c r="I3" s="10">
        <v>1</v>
      </c>
      <c r="J3" s="10">
        <v>1</v>
      </c>
      <c r="K3" s="10">
        <v>1</v>
      </c>
      <c r="L3" s="10">
        <v>1</v>
      </c>
      <c r="M3" s="10">
        <v>0</v>
      </c>
      <c r="N3" s="10">
        <v>1</v>
      </c>
      <c r="O3" s="10">
        <v>1</v>
      </c>
      <c r="P3" s="10">
        <v>0</v>
      </c>
      <c r="Q3" s="10">
        <v>1</v>
      </c>
      <c r="R3" s="10">
        <v>1</v>
      </c>
      <c r="S3" s="10"/>
      <c r="T3" s="10">
        <v>0</v>
      </c>
      <c r="U3" s="9"/>
      <c r="V3" s="49">
        <f aca="true" t="shared" si="0" ref="V3:V21">SUM(F3:T3,G3,M3)/4</f>
        <v>2.5</v>
      </c>
      <c r="W3" s="35">
        <f aca="true" t="shared" si="1" ref="W3:W21">SUM(E3)/1</f>
        <v>1</v>
      </c>
      <c r="X3" s="49">
        <f aca="true" t="shared" si="2" ref="X3:X21">SUM(K3,L3,S3)/3</f>
        <v>0.6666666666666666</v>
      </c>
      <c r="Y3" s="49">
        <f aca="true" t="shared" si="3" ref="Y3:Y21">SUM(I3,J3)/2</f>
        <v>1</v>
      </c>
      <c r="Z3" s="35">
        <f aca="true" t="shared" si="4" ref="Z3:Z21">SUM(P3)/1</f>
        <v>0</v>
      </c>
      <c r="AA3" s="35">
        <f aca="true" t="shared" si="5" ref="AA3:AA21">SUM(Q3)/1</f>
        <v>1</v>
      </c>
      <c r="AB3" s="49">
        <f aca="true" t="shared" si="6" ref="AB3:AB21">SUM(N3,O3,R3,T3)/4</f>
        <v>0.75</v>
      </c>
      <c r="AC3" s="49">
        <f aca="true" t="shared" si="7" ref="AC3:AC21">SUM(V3:AB3)</f>
        <v>6.916666666666667</v>
      </c>
      <c r="AD3" s="62">
        <f aca="true" t="shared" si="8" ref="AD3:AD21">AC3/16</f>
        <v>0.4322916666666667</v>
      </c>
    </row>
    <row r="4" spans="1:30" ht="18.75">
      <c r="A4" s="10">
        <v>2</v>
      </c>
      <c r="B4" s="10" t="s">
        <v>7</v>
      </c>
      <c r="C4" s="10" t="s">
        <v>8</v>
      </c>
      <c r="D4" s="15" t="s">
        <v>31</v>
      </c>
      <c r="E4" s="10">
        <v>0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0</v>
      </c>
      <c r="L4" s="10">
        <v>1</v>
      </c>
      <c r="M4" s="10">
        <v>1</v>
      </c>
      <c r="N4" s="10">
        <v>1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9"/>
      <c r="V4" s="49">
        <f t="shared" si="0"/>
        <v>2.5</v>
      </c>
      <c r="W4" s="35">
        <f t="shared" si="1"/>
        <v>0</v>
      </c>
      <c r="X4" s="49">
        <f t="shared" si="2"/>
        <v>0.3333333333333333</v>
      </c>
      <c r="Y4" s="49">
        <f t="shared" si="3"/>
        <v>1</v>
      </c>
      <c r="Z4" s="35">
        <f t="shared" si="4"/>
        <v>0</v>
      </c>
      <c r="AA4" s="35">
        <f t="shared" si="5"/>
        <v>0</v>
      </c>
      <c r="AB4" s="49">
        <f t="shared" si="6"/>
        <v>0.25</v>
      </c>
      <c r="AC4" s="49">
        <f t="shared" si="7"/>
        <v>4.083333333333334</v>
      </c>
      <c r="AD4" s="62">
        <f t="shared" si="8"/>
        <v>0.25520833333333337</v>
      </c>
    </row>
    <row r="5" spans="1:30" ht="18.75">
      <c r="A5" s="10">
        <v>3</v>
      </c>
      <c r="B5" s="10" t="s">
        <v>9</v>
      </c>
      <c r="C5" s="10" t="s">
        <v>10</v>
      </c>
      <c r="D5" s="15" t="s">
        <v>31</v>
      </c>
      <c r="E5" s="10">
        <v>0</v>
      </c>
      <c r="F5" s="10">
        <v>1</v>
      </c>
      <c r="G5" s="10">
        <v>1</v>
      </c>
      <c r="H5" s="10">
        <v>0</v>
      </c>
      <c r="I5" s="10">
        <v>1</v>
      </c>
      <c r="J5" s="10">
        <v>1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/>
      <c r="Q5" s="10"/>
      <c r="R5" s="10">
        <v>0</v>
      </c>
      <c r="S5" s="10"/>
      <c r="T5" s="10">
        <v>0</v>
      </c>
      <c r="U5" s="9"/>
      <c r="V5" s="49">
        <f t="shared" si="0"/>
        <v>1.75</v>
      </c>
      <c r="W5" s="35">
        <f t="shared" si="1"/>
        <v>0</v>
      </c>
      <c r="X5" s="49">
        <f t="shared" si="2"/>
        <v>0</v>
      </c>
      <c r="Y5" s="49">
        <f t="shared" si="3"/>
        <v>1</v>
      </c>
      <c r="Z5" s="35">
        <f t="shared" si="4"/>
        <v>0</v>
      </c>
      <c r="AA5" s="35">
        <f t="shared" si="5"/>
        <v>0</v>
      </c>
      <c r="AB5" s="49">
        <f t="shared" si="6"/>
        <v>0</v>
      </c>
      <c r="AC5" s="49">
        <f t="shared" si="7"/>
        <v>2.75</v>
      </c>
      <c r="AD5" s="62">
        <f t="shared" si="8"/>
        <v>0.171875</v>
      </c>
    </row>
    <row r="6" spans="1:30" ht="18.75">
      <c r="A6" s="10">
        <v>4</v>
      </c>
      <c r="B6" s="10" t="s">
        <v>7</v>
      </c>
      <c r="C6" s="10" t="s">
        <v>11</v>
      </c>
      <c r="D6" s="15" t="s">
        <v>29</v>
      </c>
      <c r="E6" s="10">
        <v>1</v>
      </c>
      <c r="F6" s="10">
        <v>1</v>
      </c>
      <c r="G6" s="10">
        <v>0</v>
      </c>
      <c r="H6" s="10">
        <v>1</v>
      </c>
      <c r="I6" s="10">
        <v>0</v>
      </c>
      <c r="J6" s="10">
        <v>1</v>
      </c>
      <c r="K6" s="10">
        <v>0</v>
      </c>
      <c r="L6" s="10">
        <v>1</v>
      </c>
      <c r="M6" s="10">
        <v>0</v>
      </c>
      <c r="N6" s="10">
        <v>0</v>
      </c>
      <c r="O6" s="10">
        <v>0</v>
      </c>
      <c r="P6" s="10">
        <v>1</v>
      </c>
      <c r="Q6" s="10">
        <v>1</v>
      </c>
      <c r="R6" s="10">
        <v>0</v>
      </c>
      <c r="S6" s="10">
        <v>1</v>
      </c>
      <c r="T6" s="10">
        <v>0</v>
      </c>
      <c r="U6" s="9"/>
      <c r="V6" s="49">
        <f t="shared" si="0"/>
        <v>1.75</v>
      </c>
      <c r="W6" s="35">
        <f t="shared" si="1"/>
        <v>1</v>
      </c>
      <c r="X6" s="49">
        <f t="shared" si="2"/>
        <v>0.6666666666666666</v>
      </c>
      <c r="Y6" s="49">
        <f t="shared" si="3"/>
        <v>0.5</v>
      </c>
      <c r="Z6" s="35">
        <f t="shared" si="4"/>
        <v>1</v>
      </c>
      <c r="AA6" s="35">
        <f t="shared" si="5"/>
        <v>1</v>
      </c>
      <c r="AB6" s="49">
        <f t="shared" si="6"/>
        <v>0</v>
      </c>
      <c r="AC6" s="49">
        <f t="shared" si="7"/>
        <v>5.916666666666666</v>
      </c>
      <c r="AD6" s="62">
        <f t="shared" si="8"/>
        <v>0.36979166666666663</v>
      </c>
    </row>
    <row r="7" spans="1:30" ht="18.75">
      <c r="A7" s="10">
        <v>5</v>
      </c>
      <c r="B7" s="10" t="s">
        <v>7</v>
      </c>
      <c r="C7" s="10" t="s">
        <v>12</v>
      </c>
      <c r="D7" s="15" t="s">
        <v>28</v>
      </c>
      <c r="E7" s="10">
        <v>0</v>
      </c>
      <c r="F7" s="10">
        <v>1</v>
      </c>
      <c r="G7" s="10">
        <v>1</v>
      </c>
      <c r="H7" s="10">
        <v>1</v>
      </c>
      <c r="I7" s="10">
        <v>1</v>
      </c>
      <c r="J7" s="10">
        <v>0</v>
      </c>
      <c r="K7" s="10">
        <v>0</v>
      </c>
      <c r="L7" s="10">
        <v>1</v>
      </c>
      <c r="M7" s="10">
        <v>1</v>
      </c>
      <c r="N7" s="10">
        <v>0</v>
      </c>
      <c r="O7" s="10">
        <v>1</v>
      </c>
      <c r="P7" s="10">
        <v>0</v>
      </c>
      <c r="Q7" s="10">
        <v>1</v>
      </c>
      <c r="R7" s="10">
        <v>1</v>
      </c>
      <c r="S7" s="10">
        <v>1</v>
      </c>
      <c r="T7" s="10">
        <v>0</v>
      </c>
      <c r="U7" s="9"/>
      <c r="V7" s="49">
        <f t="shared" si="0"/>
        <v>3</v>
      </c>
      <c r="W7" s="35">
        <f t="shared" si="1"/>
        <v>0</v>
      </c>
      <c r="X7" s="49">
        <f t="shared" si="2"/>
        <v>0.6666666666666666</v>
      </c>
      <c r="Y7" s="49">
        <f t="shared" si="3"/>
        <v>0.5</v>
      </c>
      <c r="Z7" s="35">
        <f t="shared" si="4"/>
        <v>0</v>
      </c>
      <c r="AA7" s="35">
        <f t="shared" si="5"/>
        <v>1</v>
      </c>
      <c r="AB7" s="49">
        <f t="shared" si="6"/>
        <v>0.5</v>
      </c>
      <c r="AC7" s="49">
        <f t="shared" si="7"/>
        <v>5.666666666666666</v>
      </c>
      <c r="AD7" s="62">
        <f t="shared" si="8"/>
        <v>0.35416666666666663</v>
      </c>
    </row>
    <row r="8" spans="1:30" ht="18.75">
      <c r="A8" s="10">
        <v>6</v>
      </c>
      <c r="B8" s="10" t="s">
        <v>7</v>
      </c>
      <c r="C8" s="10" t="s">
        <v>13</v>
      </c>
      <c r="D8" s="15" t="s">
        <v>31</v>
      </c>
      <c r="E8" s="10">
        <v>0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0</v>
      </c>
      <c r="L8" s="10">
        <v>1</v>
      </c>
      <c r="M8" s="10">
        <v>1</v>
      </c>
      <c r="N8" s="10">
        <v>0</v>
      </c>
      <c r="O8" s="10">
        <v>1</v>
      </c>
      <c r="P8" s="10">
        <v>0</v>
      </c>
      <c r="Q8" s="10">
        <v>1</v>
      </c>
      <c r="R8" s="10">
        <v>1</v>
      </c>
      <c r="S8" s="10">
        <v>1</v>
      </c>
      <c r="T8" s="10">
        <v>0</v>
      </c>
      <c r="U8" s="9"/>
      <c r="V8" s="49">
        <f t="shared" si="0"/>
        <v>3.25</v>
      </c>
      <c r="W8" s="35">
        <f t="shared" si="1"/>
        <v>0</v>
      </c>
      <c r="X8" s="49">
        <f t="shared" si="2"/>
        <v>0.6666666666666666</v>
      </c>
      <c r="Y8" s="49">
        <f t="shared" si="3"/>
        <v>1</v>
      </c>
      <c r="Z8" s="35">
        <f t="shared" si="4"/>
        <v>0</v>
      </c>
      <c r="AA8" s="35">
        <f t="shared" si="5"/>
        <v>1</v>
      </c>
      <c r="AB8" s="49">
        <f t="shared" si="6"/>
        <v>0.5</v>
      </c>
      <c r="AC8" s="49">
        <f t="shared" si="7"/>
        <v>6.416666666666666</v>
      </c>
      <c r="AD8" s="62">
        <f t="shared" si="8"/>
        <v>0.40104166666666663</v>
      </c>
    </row>
    <row r="9" spans="1:30" ht="18.75">
      <c r="A9" s="10">
        <v>7</v>
      </c>
      <c r="B9" s="10" t="s">
        <v>9</v>
      </c>
      <c r="C9" s="10" t="s">
        <v>14</v>
      </c>
      <c r="D9" s="15" t="s">
        <v>28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v>1</v>
      </c>
      <c r="K9" s="10">
        <v>0</v>
      </c>
      <c r="L9" s="10">
        <v>1</v>
      </c>
      <c r="M9" s="10">
        <v>0</v>
      </c>
      <c r="N9" s="10">
        <v>0</v>
      </c>
      <c r="O9" s="10">
        <v>1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9"/>
      <c r="V9" s="49">
        <f t="shared" si="0"/>
        <v>1.75</v>
      </c>
      <c r="W9" s="35">
        <f t="shared" si="1"/>
        <v>0</v>
      </c>
      <c r="X9" s="49">
        <f t="shared" si="2"/>
        <v>0.6666666666666666</v>
      </c>
      <c r="Y9" s="49">
        <f t="shared" si="3"/>
        <v>1</v>
      </c>
      <c r="Z9" s="35">
        <f t="shared" si="4"/>
        <v>0</v>
      </c>
      <c r="AA9" s="35">
        <f t="shared" si="5"/>
        <v>0</v>
      </c>
      <c r="AB9" s="49">
        <f t="shared" si="6"/>
        <v>0.25</v>
      </c>
      <c r="AC9" s="49">
        <f t="shared" si="7"/>
        <v>3.6666666666666665</v>
      </c>
      <c r="AD9" s="62">
        <f t="shared" si="8"/>
        <v>0.22916666666666666</v>
      </c>
    </row>
    <row r="10" spans="1:30" ht="18.75">
      <c r="A10" s="10">
        <v>8</v>
      </c>
      <c r="B10" s="10" t="s">
        <v>9</v>
      </c>
      <c r="C10" s="10" t="s">
        <v>33</v>
      </c>
      <c r="D10" s="15" t="s">
        <v>30</v>
      </c>
      <c r="E10" s="10">
        <v>0</v>
      </c>
      <c r="F10" s="10">
        <v>1</v>
      </c>
      <c r="G10" s="10">
        <v>1</v>
      </c>
      <c r="H10" s="10">
        <v>0</v>
      </c>
      <c r="I10" s="10">
        <v>0</v>
      </c>
      <c r="J10" s="10">
        <v>1</v>
      </c>
      <c r="K10" s="10">
        <v>1</v>
      </c>
      <c r="L10" s="10">
        <v>1</v>
      </c>
      <c r="M10" s="10">
        <v>0</v>
      </c>
      <c r="N10" s="10">
        <v>0</v>
      </c>
      <c r="O10" s="10">
        <v>0</v>
      </c>
      <c r="P10" s="10">
        <v>1</v>
      </c>
      <c r="Q10" s="10">
        <v>1</v>
      </c>
      <c r="R10" s="10">
        <v>1</v>
      </c>
      <c r="S10" s="10">
        <v>1</v>
      </c>
      <c r="T10" s="10">
        <v>0</v>
      </c>
      <c r="U10" s="9"/>
      <c r="V10" s="49">
        <f t="shared" si="0"/>
        <v>2.5</v>
      </c>
      <c r="W10" s="35">
        <f t="shared" si="1"/>
        <v>0</v>
      </c>
      <c r="X10" s="49">
        <f t="shared" si="2"/>
        <v>1</v>
      </c>
      <c r="Y10" s="49">
        <f t="shared" si="3"/>
        <v>0.5</v>
      </c>
      <c r="Z10" s="35">
        <f t="shared" si="4"/>
        <v>1</v>
      </c>
      <c r="AA10" s="35">
        <f t="shared" si="5"/>
        <v>1</v>
      </c>
      <c r="AB10" s="49">
        <f t="shared" si="6"/>
        <v>0.25</v>
      </c>
      <c r="AC10" s="49">
        <f t="shared" si="7"/>
        <v>6.25</v>
      </c>
      <c r="AD10" s="62">
        <f t="shared" si="8"/>
        <v>0.390625</v>
      </c>
    </row>
    <row r="11" spans="1:30" ht="18.75">
      <c r="A11" s="10">
        <v>9</v>
      </c>
      <c r="B11" s="10" t="s">
        <v>7</v>
      </c>
      <c r="C11" s="10" t="s">
        <v>15</v>
      </c>
      <c r="D11" s="15" t="s">
        <v>29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1</v>
      </c>
      <c r="K11" s="10">
        <v>0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0</v>
      </c>
      <c r="S11" s="10">
        <v>0</v>
      </c>
      <c r="T11" s="10">
        <v>1</v>
      </c>
      <c r="U11" s="9"/>
      <c r="V11" s="49">
        <f t="shared" si="0"/>
        <v>2.5</v>
      </c>
      <c r="W11" s="35">
        <f t="shared" si="1"/>
        <v>1</v>
      </c>
      <c r="X11" s="49">
        <f t="shared" si="2"/>
        <v>0.3333333333333333</v>
      </c>
      <c r="Y11" s="49">
        <f t="shared" si="3"/>
        <v>0.5</v>
      </c>
      <c r="Z11" s="35">
        <f t="shared" si="4"/>
        <v>1</v>
      </c>
      <c r="AA11" s="35">
        <f t="shared" si="5"/>
        <v>1</v>
      </c>
      <c r="AB11" s="49">
        <f t="shared" si="6"/>
        <v>0.75</v>
      </c>
      <c r="AC11" s="49">
        <f t="shared" si="7"/>
        <v>7.083333333333334</v>
      </c>
      <c r="AD11" s="62">
        <f t="shared" si="8"/>
        <v>0.44270833333333337</v>
      </c>
    </row>
    <row r="12" spans="1:30" ht="18.75">
      <c r="A12" s="10">
        <v>10</v>
      </c>
      <c r="B12" s="10" t="s">
        <v>9</v>
      </c>
      <c r="C12" s="10" t="s">
        <v>16</v>
      </c>
      <c r="D12" s="15" t="s">
        <v>29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  <c r="P12" s="10">
        <v>1</v>
      </c>
      <c r="Q12" s="10">
        <v>1</v>
      </c>
      <c r="R12" s="10">
        <v>0</v>
      </c>
      <c r="S12" s="10">
        <v>0</v>
      </c>
      <c r="T12" s="10">
        <v>0</v>
      </c>
      <c r="U12" s="9"/>
      <c r="V12" s="49">
        <f t="shared" si="0"/>
        <v>2.75</v>
      </c>
      <c r="W12" s="35">
        <f t="shared" si="1"/>
        <v>1</v>
      </c>
      <c r="X12" s="49">
        <f t="shared" si="2"/>
        <v>0.3333333333333333</v>
      </c>
      <c r="Y12" s="49">
        <f t="shared" si="3"/>
        <v>1</v>
      </c>
      <c r="Z12" s="35">
        <f t="shared" si="4"/>
        <v>1</v>
      </c>
      <c r="AA12" s="35">
        <f t="shared" si="5"/>
        <v>1</v>
      </c>
      <c r="AB12" s="49">
        <f t="shared" si="6"/>
        <v>0</v>
      </c>
      <c r="AC12" s="49">
        <f t="shared" si="7"/>
        <v>7.083333333333333</v>
      </c>
      <c r="AD12" s="62">
        <f t="shared" si="8"/>
        <v>0.4427083333333333</v>
      </c>
    </row>
    <row r="13" spans="1:30" ht="18.75">
      <c r="A13" s="10">
        <v>11</v>
      </c>
      <c r="B13" s="10" t="s">
        <v>7</v>
      </c>
      <c r="C13" s="10" t="s">
        <v>17</v>
      </c>
      <c r="D13" s="15" t="s">
        <v>30</v>
      </c>
      <c r="E13" s="10">
        <v>1</v>
      </c>
      <c r="F13" s="10">
        <v>1</v>
      </c>
      <c r="G13" s="10">
        <v>1</v>
      </c>
      <c r="H13" s="10">
        <v>0</v>
      </c>
      <c r="I13" s="10">
        <v>0</v>
      </c>
      <c r="J13" s="10">
        <v>1</v>
      </c>
      <c r="K13" s="10">
        <v>1</v>
      </c>
      <c r="L13" s="10">
        <v>1</v>
      </c>
      <c r="M13" s="10">
        <v>0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/>
      <c r="T13" s="10"/>
      <c r="U13" s="9"/>
      <c r="V13" s="49">
        <f t="shared" si="0"/>
        <v>2.75</v>
      </c>
      <c r="W13" s="35">
        <f t="shared" si="1"/>
        <v>1</v>
      </c>
      <c r="X13" s="49">
        <f t="shared" si="2"/>
        <v>0.6666666666666666</v>
      </c>
      <c r="Y13" s="49">
        <f t="shared" si="3"/>
        <v>0.5</v>
      </c>
      <c r="Z13" s="35">
        <f t="shared" si="4"/>
        <v>1</v>
      </c>
      <c r="AA13" s="35">
        <f t="shared" si="5"/>
        <v>1</v>
      </c>
      <c r="AB13" s="49">
        <f t="shared" si="6"/>
        <v>0.75</v>
      </c>
      <c r="AC13" s="49">
        <f t="shared" si="7"/>
        <v>7.666666666666667</v>
      </c>
      <c r="AD13" s="62">
        <f t="shared" si="8"/>
        <v>0.4791666666666667</v>
      </c>
    </row>
    <row r="14" spans="1:30" ht="18.75">
      <c r="A14" s="10">
        <v>12</v>
      </c>
      <c r="B14" s="10" t="s">
        <v>7</v>
      </c>
      <c r="C14" s="10" t="s">
        <v>18</v>
      </c>
      <c r="D14" s="15" t="s">
        <v>29</v>
      </c>
      <c r="E14" s="10">
        <v>1</v>
      </c>
      <c r="F14" s="10">
        <v>1</v>
      </c>
      <c r="G14" s="10">
        <v>1</v>
      </c>
      <c r="H14" s="10">
        <v>1</v>
      </c>
      <c r="I14" s="10">
        <v>0</v>
      </c>
      <c r="J14" s="10">
        <v>1</v>
      </c>
      <c r="K14" s="10">
        <v>0</v>
      </c>
      <c r="L14" s="10">
        <v>1</v>
      </c>
      <c r="M14" s="10">
        <v>0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0</v>
      </c>
      <c r="T14" s="10"/>
      <c r="U14" s="9"/>
      <c r="V14" s="49">
        <f t="shared" si="0"/>
        <v>2.75</v>
      </c>
      <c r="W14" s="35">
        <f t="shared" si="1"/>
        <v>1</v>
      </c>
      <c r="X14" s="49">
        <f t="shared" si="2"/>
        <v>0.3333333333333333</v>
      </c>
      <c r="Y14" s="49">
        <f t="shared" si="3"/>
        <v>0.5</v>
      </c>
      <c r="Z14" s="35">
        <f t="shared" si="4"/>
        <v>1</v>
      </c>
      <c r="AA14" s="35">
        <f t="shared" si="5"/>
        <v>1</v>
      </c>
      <c r="AB14" s="49">
        <f t="shared" si="6"/>
        <v>0.75</v>
      </c>
      <c r="AC14" s="49">
        <f t="shared" si="7"/>
        <v>7.333333333333333</v>
      </c>
      <c r="AD14" s="62">
        <f t="shared" si="8"/>
        <v>0.4583333333333333</v>
      </c>
    </row>
    <row r="15" spans="1:30" ht="18.75">
      <c r="A15" s="10">
        <v>13</v>
      </c>
      <c r="B15" s="10" t="s">
        <v>9</v>
      </c>
      <c r="C15" s="10" t="s">
        <v>19</v>
      </c>
      <c r="D15" s="15" t="s">
        <v>29</v>
      </c>
      <c r="E15" s="10">
        <v>1</v>
      </c>
      <c r="F15" s="10">
        <v>1</v>
      </c>
      <c r="G15" s="10">
        <v>1</v>
      </c>
      <c r="H15" s="10">
        <v>0</v>
      </c>
      <c r="I15" s="10">
        <v>0</v>
      </c>
      <c r="J15" s="10">
        <v>1</v>
      </c>
      <c r="K15" s="10">
        <v>1</v>
      </c>
      <c r="L15" s="10">
        <v>1</v>
      </c>
      <c r="M15" s="10">
        <v>1</v>
      </c>
      <c r="N15" s="10">
        <v>0</v>
      </c>
      <c r="O15" s="10">
        <v>0</v>
      </c>
      <c r="P15" s="10">
        <v>1</v>
      </c>
      <c r="Q15" s="10">
        <v>1</v>
      </c>
      <c r="R15" s="10">
        <v>1</v>
      </c>
      <c r="S15" s="10">
        <v>0</v>
      </c>
      <c r="T15" s="10"/>
      <c r="U15" s="9"/>
      <c r="V15" s="49">
        <f t="shared" si="0"/>
        <v>2.75</v>
      </c>
      <c r="W15" s="35">
        <f t="shared" si="1"/>
        <v>1</v>
      </c>
      <c r="X15" s="49">
        <f t="shared" si="2"/>
        <v>0.6666666666666666</v>
      </c>
      <c r="Y15" s="49">
        <f t="shared" si="3"/>
        <v>0.5</v>
      </c>
      <c r="Z15" s="35">
        <f t="shared" si="4"/>
        <v>1</v>
      </c>
      <c r="AA15" s="35">
        <f t="shared" si="5"/>
        <v>1</v>
      </c>
      <c r="AB15" s="49">
        <f t="shared" si="6"/>
        <v>0.25</v>
      </c>
      <c r="AC15" s="49">
        <f t="shared" si="7"/>
        <v>7.166666666666667</v>
      </c>
      <c r="AD15" s="62">
        <f t="shared" si="8"/>
        <v>0.4479166666666667</v>
      </c>
    </row>
    <row r="16" spans="1:30" ht="18.75">
      <c r="A16" s="10">
        <v>14</v>
      </c>
      <c r="B16" s="10" t="s">
        <v>9</v>
      </c>
      <c r="C16" s="10" t="s">
        <v>20</v>
      </c>
      <c r="D16" s="15" t="s">
        <v>29</v>
      </c>
      <c r="E16" s="10">
        <v>1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0">
        <v>1</v>
      </c>
      <c r="L16" s="10">
        <v>1</v>
      </c>
      <c r="M16" s="10">
        <v>0</v>
      </c>
      <c r="N16" s="10">
        <v>0</v>
      </c>
      <c r="O16" s="10">
        <v>1</v>
      </c>
      <c r="P16" s="10"/>
      <c r="Q16" s="10"/>
      <c r="R16" s="10"/>
      <c r="S16" s="10"/>
      <c r="T16" s="10"/>
      <c r="U16" s="9"/>
      <c r="V16" s="49">
        <f t="shared" si="0"/>
        <v>1.5</v>
      </c>
      <c r="W16" s="35">
        <f t="shared" si="1"/>
        <v>1</v>
      </c>
      <c r="X16" s="49">
        <f t="shared" si="2"/>
        <v>0.6666666666666666</v>
      </c>
      <c r="Y16" s="49">
        <f t="shared" si="3"/>
        <v>0.5</v>
      </c>
      <c r="Z16" s="35">
        <f t="shared" si="4"/>
        <v>0</v>
      </c>
      <c r="AA16" s="35">
        <f t="shared" si="5"/>
        <v>0</v>
      </c>
      <c r="AB16" s="49">
        <f t="shared" si="6"/>
        <v>0.25</v>
      </c>
      <c r="AC16" s="49">
        <f t="shared" si="7"/>
        <v>3.9166666666666665</v>
      </c>
      <c r="AD16" s="62">
        <f t="shared" si="8"/>
        <v>0.24479166666666666</v>
      </c>
    </row>
    <row r="17" spans="1:30" ht="18.75">
      <c r="A17" s="10">
        <v>15</v>
      </c>
      <c r="B17" s="10" t="s">
        <v>9</v>
      </c>
      <c r="C17" s="10" t="s">
        <v>21</v>
      </c>
      <c r="D17" s="15" t="s">
        <v>28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0</v>
      </c>
      <c r="K17" s="10">
        <v>1</v>
      </c>
      <c r="L17" s="10">
        <v>1</v>
      </c>
      <c r="M17" s="10">
        <v>1</v>
      </c>
      <c r="N17" s="10">
        <v>0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9"/>
      <c r="V17" s="49">
        <f t="shared" si="0"/>
        <v>3.75</v>
      </c>
      <c r="W17" s="35">
        <f t="shared" si="1"/>
        <v>1</v>
      </c>
      <c r="X17" s="49">
        <f t="shared" si="2"/>
        <v>1</v>
      </c>
      <c r="Y17" s="49">
        <f t="shared" si="3"/>
        <v>0.5</v>
      </c>
      <c r="Z17" s="35">
        <f t="shared" si="4"/>
        <v>1</v>
      </c>
      <c r="AA17" s="35">
        <f t="shared" si="5"/>
        <v>1</v>
      </c>
      <c r="AB17" s="49">
        <f t="shared" si="6"/>
        <v>0.75</v>
      </c>
      <c r="AC17" s="49">
        <f t="shared" si="7"/>
        <v>9</v>
      </c>
      <c r="AD17" s="62">
        <f t="shared" si="8"/>
        <v>0.5625</v>
      </c>
    </row>
    <row r="18" spans="1:30" ht="18.75">
      <c r="A18" s="10">
        <v>16</v>
      </c>
      <c r="B18" s="10" t="s">
        <v>9</v>
      </c>
      <c r="C18" s="10" t="s">
        <v>22</v>
      </c>
      <c r="D18" s="15" t="s">
        <v>32</v>
      </c>
      <c r="E18" s="10">
        <v>0</v>
      </c>
      <c r="F18" s="10">
        <v>1</v>
      </c>
      <c r="G18" s="10">
        <v>1</v>
      </c>
      <c r="H18" s="10">
        <v>0</v>
      </c>
      <c r="I18" s="10">
        <v>1</v>
      </c>
      <c r="J18" s="10">
        <v>0</v>
      </c>
      <c r="K18" s="10">
        <v>1</v>
      </c>
      <c r="L18" s="10">
        <v>1</v>
      </c>
      <c r="M18" s="10">
        <v>1</v>
      </c>
      <c r="N18" s="10">
        <v>1</v>
      </c>
      <c r="O18" s="10">
        <v>0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9"/>
      <c r="V18" s="49">
        <f t="shared" si="0"/>
        <v>3.5</v>
      </c>
      <c r="W18" s="35">
        <f t="shared" si="1"/>
        <v>0</v>
      </c>
      <c r="X18" s="49">
        <f t="shared" si="2"/>
        <v>1</v>
      </c>
      <c r="Y18" s="49">
        <f t="shared" si="3"/>
        <v>0.5</v>
      </c>
      <c r="Z18" s="35">
        <f t="shared" si="4"/>
        <v>1</v>
      </c>
      <c r="AA18" s="35">
        <f t="shared" si="5"/>
        <v>1</v>
      </c>
      <c r="AB18" s="49">
        <f t="shared" si="6"/>
        <v>0.75</v>
      </c>
      <c r="AC18" s="49">
        <f t="shared" si="7"/>
        <v>7.75</v>
      </c>
      <c r="AD18" s="62">
        <f t="shared" si="8"/>
        <v>0.484375</v>
      </c>
    </row>
    <row r="19" spans="1:30" ht="18.75">
      <c r="A19" s="10">
        <v>17</v>
      </c>
      <c r="B19" s="10" t="s">
        <v>9</v>
      </c>
      <c r="C19" s="10" t="s">
        <v>23</v>
      </c>
      <c r="D19" s="15" t="s">
        <v>32</v>
      </c>
      <c r="E19" s="10">
        <v>1</v>
      </c>
      <c r="F19" s="10">
        <v>1</v>
      </c>
      <c r="G19" s="10">
        <v>1</v>
      </c>
      <c r="H19" s="10">
        <v>0</v>
      </c>
      <c r="I19" s="10">
        <v>1</v>
      </c>
      <c r="J19" s="10">
        <v>0</v>
      </c>
      <c r="K19" s="10">
        <v>0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0</v>
      </c>
      <c r="T19" s="10">
        <v>1</v>
      </c>
      <c r="U19" s="9"/>
      <c r="V19" s="49">
        <f t="shared" si="0"/>
        <v>3.25</v>
      </c>
      <c r="W19" s="35">
        <f t="shared" si="1"/>
        <v>1</v>
      </c>
      <c r="X19" s="49">
        <f t="shared" si="2"/>
        <v>0.3333333333333333</v>
      </c>
      <c r="Y19" s="49">
        <f t="shared" si="3"/>
        <v>0.5</v>
      </c>
      <c r="Z19" s="35">
        <f t="shared" si="4"/>
        <v>1</v>
      </c>
      <c r="AA19" s="35">
        <f t="shared" si="5"/>
        <v>1</v>
      </c>
      <c r="AB19" s="49">
        <f t="shared" si="6"/>
        <v>1</v>
      </c>
      <c r="AC19" s="49">
        <f t="shared" si="7"/>
        <v>8.083333333333332</v>
      </c>
      <c r="AD19" s="62">
        <f t="shared" si="8"/>
        <v>0.5052083333333333</v>
      </c>
    </row>
    <row r="20" spans="1:30" ht="18.75">
      <c r="A20" s="10">
        <v>18</v>
      </c>
      <c r="B20" s="10" t="s">
        <v>7</v>
      </c>
      <c r="C20" s="10" t="s">
        <v>24</v>
      </c>
      <c r="D20" s="15" t="s">
        <v>32</v>
      </c>
      <c r="E20" s="10">
        <v>0</v>
      </c>
      <c r="F20" s="10">
        <v>0</v>
      </c>
      <c r="G20" s="10">
        <v>1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1</v>
      </c>
      <c r="O20" s="10">
        <v>0</v>
      </c>
      <c r="P20" s="10">
        <v>1</v>
      </c>
      <c r="Q20" s="10">
        <v>1</v>
      </c>
      <c r="R20" s="10">
        <v>0</v>
      </c>
      <c r="S20" s="10">
        <v>1</v>
      </c>
      <c r="T20" s="10">
        <v>1</v>
      </c>
      <c r="U20" s="9"/>
      <c r="V20" s="49">
        <f t="shared" si="0"/>
        <v>2.25</v>
      </c>
      <c r="W20" s="35">
        <f t="shared" si="1"/>
        <v>0</v>
      </c>
      <c r="X20" s="49">
        <f t="shared" si="2"/>
        <v>0.6666666666666666</v>
      </c>
      <c r="Y20" s="49">
        <f t="shared" si="3"/>
        <v>0.5</v>
      </c>
      <c r="Z20" s="35">
        <f t="shared" si="4"/>
        <v>1</v>
      </c>
      <c r="AA20" s="35">
        <f t="shared" si="5"/>
        <v>1</v>
      </c>
      <c r="AB20" s="49">
        <f t="shared" si="6"/>
        <v>0.5</v>
      </c>
      <c r="AC20" s="49">
        <f t="shared" si="7"/>
        <v>5.916666666666666</v>
      </c>
      <c r="AD20" s="62">
        <f t="shared" si="8"/>
        <v>0.36979166666666663</v>
      </c>
    </row>
    <row r="21" spans="1:30" ht="18.75">
      <c r="A21" s="10">
        <v>19</v>
      </c>
      <c r="B21" s="10" t="s">
        <v>7</v>
      </c>
      <c r="C21" s="10" t="s">
        <v>25</v>
      </c>
      <c r="D21" s="15" t="s">
        <v>29</v>
      </c>
      <c r="E21" s="10">
        <v>1</v>
      </c>
      <c r="F21" s="10">
        <v>0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0</v>
      </c>
      <c r="N21" s="10">
        <v>1</v>
      </c>
      <c r="O21" s="10">
        <v>0</v>
      </c>
      <c r="P21" s="10">
        <v>1</v>
      </c>
      <c r="Q21" s="10">
        <v>1</v>
      </c>
      <c r="R21" s="10">
        <v>1</v>
      </c>
      <c r="S21" s="10">
        <v>1</v>
      </c>
      <c r="T21" s="10"/>
      <c r="U21" s="9"/>
      <c r="V21" s="49">
        <f t="shared" si="0"/>
        <v>3</v>
      </c>
      <c r="W21" s="35">
        <f t="shared" si="1"/>
        <v>1</v>
      </c>
      <c r="X21" s="49">
        <f t="shared" si="2"/>
        <v>1</v>
      </c>
      <c r="Y21" s="49">
        <f t="shared" si="3"/>
        <v>1</v>
      </c>
      <c r="Z21" s="35">
        <f t="shared" si="4"/>
        <v>1</v>
      </c>
      <c r="AA21" s="35">
        <f t="shared" si="5"/>
        <v>1</v>
      </c>
      <c r="AB21" s="49">
        <f t="shared" si="6"/>
        <v>0.5</v>
      </c>
      <c r="AC21" s="49">
        <f t="shared" si="7"/>
        <v>8.5</v>
      </c>
      <c r="AD21" s="62">
        <f t="shared" si="8"/>
        <v>0.53125</v>
      </c>
    </row>
    <row r="22" spans="1:21" ht="18.75">
      <c r="A22" s="10"/>
      <c r="B22" s="10"/>
      <c r="C22" s="10"/>
      <c r="D22" s="1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9"/>
    </row>
    <row r="23" spans="1:22" ht="43.5" customHeight="1">
      <c r="A23" s="10"/>
      <c r="B23" s="10"/>
      <c r="C23" s="10"/>
      <c r="D23" s="28" t="s">
        <v>4</v>
      </c>
      <c r="E23" s="13">
        <f aca="true" t="shared" si="9" ref="E23:T23">AVERAGE(E3:E21)</f>
        <v>0.5789473684210527</v>
      </c>
      <c r="F23" s="13">
        <f t="shared" si="9"/>
        <v>0.7368421052631579</v>
      </c>
      <c r="G23" s="13">
        <f t="shared" si="9"/>
        <v>0.8947368421052632</v>
      </c>
      <c r="H23" s="13">
        <f t="shared" si="9"/>
        <v>0.42105263157894735</v>
      </c>
      <c r="I23" s="13">
        <f t="shared" si="9"/>
        <v>0.631578947368421</v>
      </c>
      <c r="J23" s="13">
        <f t="shared" si="9"/>
        <v>0.7368421052631579</v>
      </c>
      <c r="K23" s="13">
        <f t="shared" si="9"/>
        <v>0.47368421052631576</v>
      </c>
      <c r="L23" s="13">
        <f t="shared" si="9"/>
        <v>0.8947368421052632</v>
      </c>
      <c r="M23" s="13">
        <f t="shared" si="9"/>
        <v>0.5263157894736842</v>
      </c>
      <c r="N23" s="13">
        <f t="shared" si="9"/>
        <v>0.47368421052631576</v>
      </c>
      <c r="O23" s="13">
        <f t="shared" si="9"/>
        <v>0.5263157894736842</v>
      </c>
      <c r="P23" s="13">
        <f t="shared" si="9"/>
        <v>0.7058823529411765</v>
      </c>
      <c r="Q23" s="13">
        <f t="shared" si="9"/>
        <v>0.8823529411764706</v>
      </c>
      <c r="R23" s="13">
        <f t="shared" si="9"/>
        <v>0.6111111111111112</v>
      </c>
      <c r="S23" s="13">
        <f t="shared" si="9"/>
        <v>0.6</v>
      </c>
      <c r="T23" s="13">
        <f t="shared" si="9"/>
        <v>0.35714285714285715</v>
      </c>
      <c r="U23" s="9"/>
      <c r="V23" s="44"/>
    </row>
    <row r="24" spans="1:21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9"/>
    </row>
    <row r="25" spans="1:28" ht="15.75">
      <c r="A25" s="4"/>
      <c r="B25" s="4"/>
      <c r="C25" s="4"/>
      <c r="D25" s="14" t="s">
        <v>52</v>
      </c>
      <c r="E25" s="18">
        <f aca="true" t="shared" si="10" ref="E25:T25">AVERAGE(E3:E21)</f>
        <v>0.5789473684210527</v>
      </c>
      <c r="F25" s="18">
        <f t="shared" si="10"/>
        <v>0.7368421052631579</v>
      </c>
      <c r="G25" s="18">
        <f t="shared" si="10"/>
        <v>0.8947368421052632</v>
      </c>
      <c r="H25" s="18">
        <f t="shared" si="10"/>
        <v>0.42105263157894735</v>
      </c>
      <c r="I25" s="18">
        <f t="shared" si="10"/>
        <v>0.631578947368421</v>
      </c>
      <c r="J25" s="18">
        <f t="shared" si="10"/>
        <v>0.7368421052631579</v>
      </c>
      <c r="K25" s="18">
        <f t="shared" si="10"/>
        <v>0.47368421052631576</v>
      </c>
      <c r="L25" s="18">
        <f t="shared" si="10"/>
        <v>0.8947368421052632</v>
      </c>
      <c r="M25" s="18">
        <f t="shared" si="10"/>
        <v>0.5263157894736842</v>
      </c>
      <c r="N25" s="18">
        <f t="shared" si="10"/>
        <v>0.47368421052631576</v>
      </c>
      <c r="O25" s="18">
        <f t="shared" si="10"/>
        <v>0.5263157894736842</v>
      </c>
      <c r="P25" s="18">
        <f t="shared" si="10"/>
        <v>0.7058823529411765</v>
      </c>
      <c r="Q25" s="18">
        <f t="shared" si="10"/>
        <v>0.8823529411764706</v>
      </c>
      <c r="R25" s="18">
        <f t="shared" si="10"/>
        <v>0.6111111111111112</v>
      </c>
      <c r="S25" s="18">
        <f t="shared" si="10"/>
        <v>0.6</v>
      </c>
      <c r="T25" s="18">
        <f t="shared" si="10"/>
        <v>0.35714285714285715</v>
      </c>
      <c r="V25" s="47">
        <f aca="true" t="shared" si="11" ref="V25:AB25">AVERAGE(V3:V21)</f>
        <v>2.6184210526315788</v>
      </c>
      <c r="W25" s="47">
        <f t="shared" si="11"/>
        <v>0.5789473684210527</v>
      </c>
      <c r="X25" s="47">
        <f t="shared" si="11"/>
        <v>0.6140350877192983</v>
      </c>
      <c r="Y25" s="47">
        <f t="shared" si="11"/>
        <v>0.6842105263157895</v>
      </c>
      <c r="Z25" s="47">
        <f t="shared" si="11"/>
        <v>0.631578947368421</v>
      </c>
      <c r="AA25" s="47">
        <f t="shared" si="11"/>
        <v>0.7894736842105263</v>
      </c>
      <c r="AB25" s="47">
        <f t="shared" si="11"/>
        <v>0.4605263157894737</v>
      </c>
    </row>
    <row r="26" ht="15">
      <c r="D26" s="17"/>
    </row>
    <row r="27" spans="4:28" ht="15.75">
      <c r="D27" s="14" t="s">
        <v>53</v>
      </c>
      <c r="E27" s="17">
        <f aca="true" t="shared" si="12" ref="E27:T27">SUM(E3:E21)</f>
        <v>11</v>
      </c>
      <c r="F27" s="17">
        <f t="shared" si="12"/>
        <v>14</v>
      </c>
      <c r="G27" s="17">
        <f t="shared" si="12"/>
        <v>17</v>
      </c>
      <c r="H27" s="17">
        <f t="shared" si="12"/>
        <v>8</v>
      </c>
      <c r="I27" s="17">
        <f t="shared" si="12"/>
        <v>12</v>
      </c>
      <c r="J27" s="17">
        <f t="shared" si="12"/>
        <v>14</v>
      </c>
      <c r="K27" s="17">
        <f t="shared" si="12"/>
        <v>9</v>
      </c>
      <c r="L27" s="17">
        <f t="shared" si="12"/>
        <v>17</v>
      </c>
      <c r="M27" s="17">
        <f t="shared" si="12"/>
        <v>10</v>
      </c>
      <c r="N27" s="17">
        <f t="shared" si="12"/>
        <v>9</v>
      </c>
      <c r="O27" s="17">
        <f t="shared" si="12"/>
        <v>10</v>
      </c>
      <c r="P27" s="17">
        <f t="shared" si="12"/>
        <v>12</v>
      </c>
      <c r="Q27" s="17">
        <f t="shared" si="12"/>
        <v>15</v>
      </c>
      <c r="R27" s="17">
        <f t="shared" si="12"/>
        <v>11</v>
      </c>
      <c r="S27" s="17">
        <f t="shared" si="12"/>
        <v>9</v>
      </c>
      <c r="T27" s="17">
        <f t="shared" si="12"/>
        <v>5</v>
      </c>
      <c r="V27" s="47">
        <f aca="true" t="shared" si="13" ref="V27:AB27">SUM(V3:V21)</f>
        <v>49.75</v>
      </c>
      <c r="W27" s="47">
        <f t="shared" si="13"/>
        <v>11</v>
      </c>
      <c r="X27" s="47">
        <f t="shared" si="13"/>
        <v>11.666666666666666</v>
      </c>
      <c r="Y27" s="47">
        <f t="shared" si="13"/>
        <v>13</v>
      </c>
      <c r="Z27" s="47">
        <f t="shared" si="13"/>
        <v>12</v>
      </c>
      <c r="AA27" s="47">
        <f t="shared" si="13"/>
        <v>15</v>
      </c>
      <c r="AB27" s="47">
        <f t="shared" si="13"/>
        <v>8.75</v>
      </c>
    </row>
    <row r="28" ht="18.75">
      <c r="C28" s="11" t="s">
        <v>34</v>
      </c>
    </row>
    <row r="29" spans="3:28" ht="18.75">
      <c r="C29" s="11"/>
      <c r="D29" s="25" t="s">
        <v>68</v>
      </c>
      <c r="V29" s="45">
        <f>V25/4</f>
        <v>0.6546052631578947</v>
      </c>
      <c r="W29" s="45">
        <f>W25/1</f>
        <v>0.5789473684210527</v>
      </c>
      <c r="X29" s="45">
        <f>X25/3</f>
        <v>0.20467836257309943</v>
      </c>
      <c r="Y29" s="45">
        <f>Y25/2</f>
        <v>0.34210526315789475</v>
      </c>
      <c r="Z29" s="45">
        <f>Z25/1</f>
        <v>0.631578947368421</v>
      </c>
      <c r="AA29" s="45">
        <f>AA25/1</f>
        <v>0.7894736842105263</v>
      </c>
      <c r="AB29" s="45">
        <f>AB25/4</f>
        <v>0.11513157894736842</v>
      </c>
    </row>
    <row r="30" spans="3:26" ht="18.75">
      <c r="C30" s="11" t="s">
        <v>35</v>
      </c>
      <c r="Z30" s="169"/>
    </row>
    <row r="31" spans="3:26" ht="18.75">
      <c r="C31" s="11"/>
      <c r="Z31" s="44"/>
    </row>
    <row r="32" ht="18.75">
      <c r="C32" s="11" t="s">
        <v>36</v>
      </c>
    </row>
    <row r="34" ht="15">
      <c r="P34" s="44"/>
    </row>
    <row r="35" ht="15">
      <c r="P35" s="44"/>
    </row>
    <row r="36" ht="15">
      <c r="P36" s="44"/>
    </row>
  </sheetData>
  <sheetProtection/>
  <mergeCells count="2">
    <mergeCell ref="A1:C1"/>
    <mergeCell ref="P2:Q2"/>
  </mergeCells>
  <printOptions/>
  <pageMargins left="0.7086614173228347" right="0.7086614173228347" top="0.41" bottom="0.2755905511811024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="75" zoomScaleNormal="75" zoomScaleSheetLayoutView="75" zoomScalePageLayoutView="0" workbookViewId="0" topLeftCell="D1">
      <selection activeCell="AA3" sqref="AA3"/>
    </sheetView>
  </sheetViews>
  <sheetFormatPr defaultColWidth="9.140625" defaultRowHeight="15"/>
  <cols>
    <col min="1" max="1" width="4.00390625" style="1" bestFit="1" customWidth="1"/>
    <col min="2" max="2" width="4.00390625" style="1" customWidth="1"/>
    <col min="3" max="3" width="24.421875" style="1" customWidth="1"/>
    <col min="4" max="4" width="22.57421875" style="1" customWidth="1"/>
    <col min="5" max="6" width="7.140625" style="1" customWidth="1"/>
    <col min="7" max="8" width="6.7109375" style="1" customWidth="1"/>
    <col min="9" max="9" width="8.140625" style="1" customWidth="1"/>
    <col min="10" max="10" width="7.00390625" style="1" customWidth="1"/>
    <col min="11" max="11" width="7.7109375" style="1" customWidth="1"/>
    <col min="12" max="12" width="7.140625" style="1" customWidth="1"/>
    <col min="13" max="13" width="6.28125" style="1" customWidth="1"/>
    <col min="14" max="14" width="9.7109375" style="1" customWidth="1"/>
    <col min="15" max="15" width="11.140625" style="1" customWidth="1"/>
    <col min="16" max="16" width="7.421875" style="1" customWidth="1"/>
    <col min="17" max="17" width="11.28125" style="1" customWidth="1"/>
    <col min="18" max="20" width="7.7109375" style="1" customWidth="1"/>
    <col min="21" max="24" width="9.140625" style="1" customWidth="1"/>
    <col min="25" max="25" width="10.421875" style="1" customWidth="1"/>
    <col min="26" max="16384" width="9.140625" style="1" customWidth="1"/>
  </cols>
  <sheetData>
    <row r="1" spans="1:29" s="3" customFormat="1" ht="248.25" customHeight="1">
      <c r="A1" s="158" t="s">
        <v>27</v>
      </c>
      <c r="B1" s="158"/>
      <c r="C1" s="158"/>
      <c r="D1" s="5" t="s">
        <v>2</v>
      </c>
      <c r="E1" s="16" t="s">
        <v>92</v>
      </c>
      <c r="F1" s="16" t="s">
        <v>94</v>
      </c>
      <c r="G1" s="16" t="s">
        <v>49</v>
      </c>
      <c r="H1" s="16" t="s">
        <v>95</v>
      </c>
      <c r="I1" s="16" t="s">
        <v>97</v>
      </c>
      <c r="J1" s="16" t="s">
        <v>93</v>
      </c>
      <c r="K1" s="16" t="s">
        <v>98</v>
      </c>
      <c r="L1" s="16" t="s">
        <v>44</v>
      </c>
      <c r="M1" s="16" t="s">
        <v>99</v>
      </c>
      <c r="N1" s="16" t="s">
        <v>100</v>
      </c>
      <c r="O1" s="16" t="s">
        <v>101</v>
      </c>
      <c r="P1" s="16" t="s">
        <v>96</v>
      </c>
      <c r="Q1" s="16" t="s">
        <v>103</v>
      </c>
      <c r="R1" s="16" t="s">
        <v>104</v>
      </c>
      <c r="S1" s="16" t="s">
        <v>102</v>
      </c>
      <c r="T1" s="16"/>
      <c r="U1" s="63" t="s">
        <v>60</v>
      </c>
      <c r="V1" s="63" t="s">
        <v>61</v>
      </c>
      <c r="W1" s="63" t="s">
        <v>62</v>
      </c>
      <c r="X1" s="63" t="s">
        <v>67</v>
      </c>
      <c r="Y1" s="63" t="s">
        <v>66</v>
      </c>
      <c r="Z1" s="63" t="s">
        <v>64</v>
      </c>
      <c r="AA1" s="63" t="s">
        <v>63</v>
      </c>
      <c r="AB1" s="64" t="s">
        <v>69</v>
      </c>
      <c r="AC1" s="64" t="s">
        <v>70</v>
      </c>
    </row>
    <row r="2" spans="1:29" s="2" customFormat="1" ht="57.75" customHeight="1">
      <c r="A2" s="7" t="s">
        <v>0</v>
      </c>
      <c r="B2" s="12" t="s">
        <v>6</v>
      </c>
      <c r="C2" s="7" t="s">
        <v>3</v>
      </c>
      <c r="D2" s="8" t="s">
        <v>1</v>
      </c>
      <c r="E2" s="7" t="s">
        <v>77</v>
      </c>
      <c r="F2" s="7" t="s">
        <v>78</v>
      </c>
      <c r="G2" s="7" t="s">
        <v>79</v>
      </c>
      <c r="H2" s="7" t="s">
        <v>80</v>
      </c>
      <c r="I2" s="7" t="s">
        <v>81</v>
      </c>
      <c r="J2" s="7" t="s">
        <v>82</v>
      </c>
      <c r="K2" s="7" t="s">
        <v>83</v>
      </c>
      <c r="L2" s="7" t="s">
        <v>84</v>
      </c>
      <c r="M2" s="7" t="s">
        <v>85</v>
      </c>
      <c r="N2" s="7" t="s">
        <v>86</v>
      </c>
      <c r="O2" s="7" t="s">
        <v>87</v>
      </c>
      <c r="P2" s="7" t="s">
        <v>88</v>
      </c>
      <c r="Q2" s="7" t="s">
        <v>89</v>
      </c>
      <c r="R2" s="7" t="s">
        <v>90</v>
      </c>
      <c r="S2" s="7" t="s">
        <v>91</v>
      </c>
      <c r="T2" s="7"/>
      <c r="U2" s="34"/>
      <c r="V2" s="34"/>
      <c r="W2" s="34"/>
      <c r="X2" s="34"/>
      <c r="Y2" s="34"/>
      <c r="Z2" s="34"/>
      <c r="AA2" s="34"/>
      <c r="AB2" s="34"/>
      <c r="AC2" s="34"/>
    </row>
    <row r="3" spans="1:29" ht="18.75">
      <c r="A3" s="10">
        <v>1</v>
      </c>
      <c r="B3" s="10" t="s">
        <v>7</v>
      </c>
      <c r="C3" s="10" t="s">
        <v>5</v>
      </c>
      <c r="D3" s="15" t="s">
        <v>54</v>
      </c>
      <c r="E3" s="10">
        <v>0</v>
      </c>
      <c r="F3" s="10">
        <v>1</v>
      </c>
      <c r="G3" s="10">
        <v>0</v>
      </c>
      <c r="H3" s="10">
        <v>1</v>
      </c>
      <c r="I3" s="10">
        <v>0</v>
      </c>
      <c r="J3" s="10">
        <v>0</v>
      </c>
      <c r="K3" s="10">
        <v>1</v>
      </c>
      <c r="L3" s="10">
        <v>1</v>
      </c>
      <c r="M3" s="10">
        <v>1</v>
      </c>
      <c r="N3" s="10">
        <v>0</v>
      </c>
      <c r="O3" s="10">
        <v>0</v>
      </c>
      <c r="P3" s="10">
        <v>1</v>
      </c>
      <c r="Q3" s="10">
        <v>1</v>
      </c>
      <c r="R3" s="10">
        <v>0</v>
      </c>
      <c r="S3" s="10">
        <v>0</v>
      </c>
      <c r="T3" s="10"/>
      <c r="U3" s="49">
        <f aca="true" t="shared" si="0" ref="U3:U24">G3</f>
        <v>0</v>
      </c>
      <c r="V3" s="35">
        <f>SUM(E3)/1</f>
        <v>0</v>
      </c>
      <c r="W3" s="49">
        <f>SUM(F3,H3,I3,L3,M3)/5</f>
        <v>0.8</v>
      </c>
      <c r="X3" s="49">
        <f aca="true" t="shared" si="1" ref="X3:X24">P3</f>
        <v>1</v>
      </c>
      <c r="Y3" s="35">
        <f>SUM(Q3,R3)/2</f>
        <v>0.5</v>
      </c>
      <c r="Z3" s="35">
        <f>SUM(P3,S3)/2</f>
        <v>0.5</v>
      </c>
      <c r="AA3" s="49">
        <f>SUM(E3,J3,K3,N3,O3,Q3,R3)/7</f>
        <v>0.2857142857142857</v>
      </c>
      <c r="AB3" s="49">
        <f>SUM(U3:AA3)</f>
        <v>3.0857142857142854</v>
      </c>
      <c r="AC3" s="62">
        <f>AB3/16</f>
        <v>0.19285714285714284</v>
      </c>
    </row>
    <row r="4" spans="1:29" ht="18.75">
      <c r="A4" s="10">
        <v>2</v>
      </c>
      <c r="B4" s="10" t="s">
        <v>7</v>
      </c>
      <c r="C4" s="10" t="s">
        <v>8</v>
      </c>
      <c r="D4" s="15" t="s">
        <v>54</v>
      </c>
      <c r="E4" s="10">
        <v>0</v>
      </c>
      <c r="F4" s="10">
        <v>0</v>
      </c>
      <c r="G4" s="10">
        <v>1</v>
      </c>
      <c r="H4" s="10">
        <v>0</v>
      </c>
      <c r="I4" s="10">
        <v>1</v>
      </c>
      <c r="J4" s="10">
        <v>0</v>
      </c>
      <c r="K4" s="10">
        <v>0</v>
      </c>
      <c r="L4" s="10">
        <v>1</v>
      </c>
      <c r="M4" s="10">
        <v>1</v>
      </c>
      <c r="N4" s="10">
        <v>0</v>
      </c>
      <c r="O4" s="10">
        <v>0</v>
      </c>
      <c r="P4" s="10">
        <v>1</v>
      </c>
      <c r="Q4" s="10">
        <v>1</v>
      </c>
      <c r="R4" s="10">
        <v>0</v>
      </c>
      <c r="S4" s="10">
        <v>0</v>
      </c>
      <c r="T4" s="10"/>
      <c r="U4" s="49">
        <f t="shared" si="0"/>
        <v>1</v>
      </c>
      <c r="V4" s="35">
        <f aca="true" t="shared" si="2" ref="V4:V21">SUM(E4)/1</f>
        <v>0</v>
      </c>
      <c r="W4" s="49">
        <f aca="true" t="shared" si="3" ref="W4:W24">SUM(F4,H4,I4,L4,M4)/5</f>
        <v>0.6</v>
      </c>
      <c r="X4" s="49">
        <f t="shared" si="1"/>
        <v>1</v>
      </c>
      <c r="Y4" s="35">
        <f aca="true" t="shared" si="4" ref="Y4:Y24">SUM(Q4,R4)/2</f>
        <v>0.5</v>
      </c>
      <c r="Z4" s="35">
        <f aca="true" t="shared" si="5" ref="Z4:Z23">SUM(P4,S4)/2</f>
        <v>0.5</v>
      </c>
      <c r="AA4" s="49">
        <f aca="true" t="shared" si="6" ref="AA4:AA24">SUM(E4,J4,K4,N4,O4,Q4,R4)/7</f>
        <v>0.14285714285714285</v>
      </c>
      <c r="AB4" s="49">
        <f aca="true" t="shared" si="7" ref="AB4:AB24">SUM(U4:AA4)</f>
        <v>3.742857142857143</v>
      </c>
      <c r="AC4" s="62">
        <f aca="true" t="shared" si="8" ref="AC4:AC24">AB4/16</f>
        <v>0.23392857142857143</v>
      </c>
    </row>
    <row r="5" spans="1:29" ht="18.75">
      <c r="A5" s="10">
        <v>3</v>
      </c>
      <c r="B5" s="10" t="s">
        <v>9</v>
      </c>
      <c r="C5" s="10" t="s">
        <v>10</v>
      </c>
      <c r="D5" s="15" t="s">
        <v>55</v>
      </c>
      <c r="E5" s="10">
        <v>0</v>
      </c>
      <c r="F5" s="10">
        <v>1</v>
      </c>
      <c r="G5" s="10">
        <v>0</v>
      </c>
      <c r="H5" s="10">
        <v>1</v>
      </c>
      <c r="I5" s="10">
        <v>1</v>
      </c>
      <c r="J5" s="10">
        <v>0</v>
      </c>
      <c r="K5" s="10">
        <v>0</v>
      </c>
      <c r="L5" s="10">
        <v>1</v>
      </c>
      <c r="M5" s="10">
        <v>1</v>
      </c>
      <c r="N5" s="10">
        <v>0</v>
      </c>
      <c r="O5" s="10">
        <v>0</v>
      </c>
      <c r="P5" s="10">
        <v>1</v>
      </c>
      <c r="Q5" s="10">
        <v>0</v>
      </c>
      <c r="R5" s="10">
        <v>0</v>
      </c>
      <c r="S5" s="10">
        <v>0</v>
      </c>
      <c r="T5" s="10"/>
      <c r="U5" s="49">
        <f t="shared" si="0"/>
        <v>0</v>
      </c>
      <c r="V5" s="35">
        <f t="shared" si="2"/>
        <v>0</v>
      </c>
      <c r="W5" s="49">
        <f t="shared" si="3"/>
        <v>1</v>
      </c>
      <c r="X5" s="49">
        <f t="shared" si="1"/>
        <v>1</v>
      </c>
      <c r="Y5" s="35">
        <f t="shared" si="4"/>
        <v>0</v>
      </c>
      <c r="Z5" s="35">
        <f t="shared" si="5"/>
        <v>0.5</v>
      </c>
      <c r="AA5" s="49">
        <f t="shared" si="6"/>
        <v>0</v>
      </c>
      <c r="AB5" s="49">
        <f t="shared" si="7"/>
        <v>2.5</v>
      </c>
      <c r="AC5" s="62">
        <f t="shared" si="8"/>
        <v>0.15625</v>
      </c>
    </row>
    <row r="6" spans="1:29" ht="18.75">
      <c r="A6" s="10">
        <v>4</v>
      </c>
      <c r="B6" s="10" t="s">
        <v>7</v>
      </c>
      <c r="C6" s="10" t="s">
        <v>11</v>
      </c>
      <c r="D6" s="15" t="s">
        <v>55</v>
      </c>
      <c r="E6" s="10">
        <v>0</v>
      </c>
      <c r="F6" s="10">
        <v>1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1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/>
      <c r="U6" s="49">
        <f t="shared" si="0"/>
        <v>0</v>
      </c>
      <c r="V6" s="35">
        <f t="shared" si="2"/>
        <v>0</v>
      </c>
      <c r="W6" s="49">
        <f t="shared" si="3"/>
        <v>0.6</v>
      </c>
      <c r="X6" s="49">
        <f t="shared" si="1"/>
        <v>0</v>
      </c>
      <c r="Y6" s="35">
        <f t="shared" si="4"/>
        <v>0</v>
      </c>
      <c r="Z6" s="35">
        <f t="shared" si="5"/>
        <v>0</v>
      </c>
      <c r="AA6" s="49">
        <f t="shared" si="6"/>
        <v>0.14285714285714285</v>
      </c>
      <c r="AB6" s="49">
        <f t="shared" si="7"/>
        <v>0.7428571428571429</v>
      </c>
      <c r="AC6" s="62">
        <f t="shared" si="8"/>
        <v>0.04642857142857143</v>
      </c>
    </row>
    <row r="7" spans="1:29" ht="18.75">
      <c r="A7" s="10">
        <v>5</v>
      </c>
      <c r="B7" s="10" t="s">
        <v>7</v>
      </c>
      <c r="C7" s="10" t="s">
        <v>12</v>
      </c>
      <c r="D7" s="15" t="s">
        <v>55</v>
      </c>
      <c r="E7" s="10">
        <v>1</v>
      </c>
      <c r="F7" s="10">
        <v>1</v>
      </c>
      <c r="G7" s="10">
        <v>0</v>
      </c>
      <c r="H7" s="10">
        <v>1</v>
      </c>
      <c r="I7" s="10">
        <v>0</v>
      </c>
      <c r="J7" s="10">
        <v>1</v>
      </c>
      <c r="K7" s="10">
        <v>1</v>
      </c>
      <c r="L7" s="10">
        <v>1</v>
      </c>
      <c r="M7" s="10">
        <v>1</v>
      </c>
      <c r="N7" s="10">
        <v>0</v>
      </c>
      <c r="O7" s="10">
        <v>0</v>
      </c>
      <c r="P7" s="10">
        <v>1</v>
      </c>
      <c r="Q7" s="10">
        <v>1</v>
      </c>
      <c r="R7" s="10">
        <v>0</v>
      </c>
      <c r="S7" s="10">
        <v>0</v>
      </c>
      <c r="T7" s="10"/>
      <c r="U7" s="49">
        <f t="shared" si="0"/>
        <v>0</v>
      </c>
      <c r="V7" s="35">
        <f t="shared" si="2"/>
        <v>1</v>
      </c>
      <c r="W7" s="49">
        <f t="shared" si="3"/>
        <v>0.8</v>
      </c>
      <c r="X7" s="49">
        <f t="shared" si="1"/>
        <v>1</v>
      </c>
      <c r="Y7" s="35">
        <f t="shared" si="4"/>
        <v>0.5</v>
      </c>
      <c r="Z7" s="35">
        <f t="shared" si="5"/>
        <v>0.5</v>
      </c>
      <c r="AA7" s="49">
        <f t="shared" si="6"/>
        <v>0.5714285714285714</v>
      </c>
      <c r="AB7" s="49">
        <f t="shared" si="7"/>
        <v>4.371428571428571</v>
      </c>
      <c r="AC7" s="62">
        <f t="shared" si="8"/>
        <v>0.2732142857142857</v>
      </c>
    </row>
    <row r="8" spans="1:29" ht="18.75">
      <c r="A8" s="10">
        <v>6</v>
      </c>
      <c r="B8" s="10" t="s">
        <v>7</v>
      </c>
      <c r="C8" s="10" t="s">
        <v>13</v>
      </c>
      <c r="D8" s="15" t="s">
        <v>55</v>
      </c>
      <c r="E8" s="10">
        <v>1</v>
      </c>
      <c r="F8" s="10">
        <v>0</v>
      </c>
      <c r="G8" s="10">
        <v>1</v>
      </c>
      <c r="H8" s="10">
        <v>1</v>
      </c>
      <c r="I8" s="10">
        <v>0</v>
      </c>
      <c r="J8" s="10">
        <v>1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1</v>
      </c>
      <c r="Q8" s="10">
        <v>0</v>
      </c>
      <c r="R8" s="10">
        <v>0</v>
      </c>
      <c r="S8" s="10">
        <v>0</v>
      </c>
      <c r="T8" s="10"/>
      <c r="U8" s="49">
        <f t="shared" si="0"/>
        <v>1</v>
      </c>
      <c r="V8" s="35">
        <f t="shared" si="2"/>
        <v>1</v>
      </c>
      <c r="W8" s="49">
        <f t="shared" si="3"/>
        <v>0.4</v>
      </c>
      <c r="X8" s="49">
        <f t="shared" si="1"/>
        <v>1</v>
      </c>
      <c r="Y8" s="35">
        <f t="shared" si="4"/>
        <v>0</v>
      </c>
      <c r="Z8" s="35">
        <f t="shared" si="5"/>
        <v>0.5</v>
      </c>
      <c r="AA8" s="49">
        <f t="shared" si="6"/>
        <v>0.2857142857142857</v>
      </c>
      <c r="AB8" s="49">
        <f t="shared" si="7"/>
        <v>4.185714285714286</v>
      </c>
      <c r="AC8" s="62">
        <f t="shared" si="8"/>
        <v>0.26160714285714287</v>
      </c>
    </row>
    <row r="9" spans="1:29" ht="18.75">
      <c r="A9" s="10">
        <v>7</v>
      </c>
      <c r="B9" s="10" t="s">
        <v>9</v>
      </c>
      <c r="C9" s="10" t="s">
        <v>14</v>
      </c>
      <c r="D9" s="15" t="s">
        <v>54</v>
      </c>
      <c r="E9" s="10">
        <v>0</v>
      </c>
      <c r="F9" s="10">
        <v>0</v>
      </c>
      <c r="G9" s="10">
        <v>1</v>
      </c>
      <c r="H9" s="10">
        <v>1</v>
      </c>
      <c r="I9" s="10">
        <v>1</v>
      </c>
      <c r="J9" s="10">
        <v>0</v>
      </c>
      <c r="K9" s="10">
        <v>0</v>
      </c>
      <c r="L9" s="10">
        <v>1</v>
      </c>
      <c r="M9" s="10">
        <v>1</v>
      </c>
      <c r="N9" s="10">
        <v>0</v>
      </c>
      <c r="O9" s="10">
        <v>0</v>
      </c>
      <c r="P9" s="10">
        <v>1</v>
      </c>
      <c r="Q9" s="10">
        <v>0</v>
      </c>
      <c r="R9" s="10">
        <v>0</v>
      </c>
      <c r="S9" s="10">
        <v>0</v>
      </c>
      <c r="T9" s="10"/>
      <c r="U9" s="49">
        <f t="shared" si="0"/>
        <v>1</v>
      </c>
      <c r="V9" s="35">
        <f t="shared" si="2"/>
        <v>0</v>
      </c>
      <c r="W9" s="49">
        <f t="shared" si="3"/>
        <v>0.8</v>
      </c>
      <c r="X9" s="49">
        <f t="shared" si="1"/>
        <v>1</v>
      </c>
      <c r="Y9" s="35">
        <f t="shared" si="4"/>
        <v>0</v>
      </c>
      <c r="Z9" s="35">
        <f t="shared" si="5"/>
        <v>0.5</v>
      </c>
      <c r="AA9" s="49">
        <f t="shared" si="6"/>
        <v>0</v>
      </c>
      <c r="AB9" s="49">
        <f t="shared" si="7"/>
        <v>3.3</v>
      </c>
      <c r="AC9" s="62">
        <f t="shared" si="8"/>
        <v>0.20625</v>
      </c>
    </row>
    <row r="10" spans="1:29" ht="18.75">
      <c r="A10" s="10">
        <v>8</v>
      </c>
      <c r="B10" s="10" t="s">
        <v>9</v>
      </c>
      <c r="C10" s="10" t="s">
        <v>33</v>
      </c>
      <c r="D10" s="15" t="s">
        <v>55</v>
      </c>
      <c r="E10" s="10">
        <v>0</v>
      </c>
      <c r="F10" s="10">
        <v>1</v>
      </c>
      <c r="G10" s="10">
        <v>1</v>
      </c>
      <c r="H10" s="10">
        <v>1</v>
      </c>
      <c r="I10" s="10">
        <v>0</v>
      </c>
      <c r="J10" s="10">
        <v>0</v>
      </c>
      <c r="K10" s="10">
        <v>0</v>
      </c>
      <c r="L10" s="10">
        <v>1</v>
      </c>
      <c r="M10" s="10">
        <v>1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10"/>
      <c r="U10" s="49">
        <f t="shared" si="0"/>
        <v>1</v>
      </c>
      <c r="V10" s="35">
        <f t="shared" si="2"/>
        <v>0</v>
      </c>
      <c r="W10" s="49">
        <f t="shared" si="3"/>
        <v>0.8</v>
      </c>
      <c r="X10" s="49">
        <f t="shared" si="1"/>
        <v>0</v>
      </c>
      <c r="Y10" s="35">
        <f t="shared" si="4"/>
        <v>0.5</v>
      </c>
      <c r="Z10" s="35">
        <f t="shared" si="5"/>
        <v>0</v>
      </c>
      <c r="AA10" s="49">
        <f t="shared" si="6"/>
        <v>0.14285714285714285</v>
      </c>
      <c r="AB10" s="49">
        <f t="shared" si="7"/>
        <v>2.4428571428571426</v>
      </c>
      <c r="AC10" s="62">
        <f t="shared" si="8"/>
        <v>0.1526785714285714</v>
      </c>
    </row>
    <row r="11" spans="1:29" ht="18.75">
      <c r="A11" s="10">
        <v>9</v>
      </c>
      <c r="B11" s="10" t="s">
        <v>7</v>
      </c>
      <c r="C11" s="10" t="s">
        <v>15</v>
      </c>
      <c r="D11" s="15" t="s">
        <v>55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1</v>
      </c>
      <c r="O11" s="10">
        <v>1</v>
      </c>
      <c r="P11" s="10">
        <v>1</v>
      </c>
      <c r="Q11" s="10">
        <v>0</v>
      </c>
      <c r="R11" s="10">
        <v>0</v>
      </c>
      <c r="S11" s="10">
        <v>0</v>
      </c>
      <c r="T11" s="10"/>
      <c r="U11" s="49">
        <f t="shared" si="0"/>
        <v>0</v>
      </c>
      <c r="V11" s="35">
        <f t="shared" si="2"/>
        <v>0</v>
      </c>
      <c r="W11" s="49">
        <f t="shared" si="3"/>
        <v>0.4</v>
      </c>
      <c r="X11" s="49">
        <f t="shared" si="1"/>
        <v>1</v>
      </c>
      <c r="Y11" s="35">
        <f t="shared" si="4"/>
        <v>0</v>
      </c>
      <c r="Z11" s="35">
        <f t="shared" si="5"/>
        <v>0.5</v>
      </c>
      <c r="AA11" s="49">
        <f t="shared" si="6"/>
        <v>0.2857142857142857</v>
      </c>
      <c r="AB11" s="49">
        <f t="shared" si="7"/>
        <v>2.1857142857142855</v>
      </c>
      <c r="AC11" s="62">
        <f t="shared" si="8"/>
        <v>0.13660714285714284</v>
      </c>
    </row>
    <row r="12" spans="1:29" ht="18.75">
      <c r="A12" s="10">
        <v>10</v>
      </c>
      <c r="B12" s="10" t="s">
        <v>9</v>
      </c>
      <c r="C12" s="10" t="s">
        <v>16</v>
      </c>
      <c r="D12" s="15" t="s">
        <v>54</v>
      </c>
      <c r="E12" s="10">
        <v>0</v>
      </c>
      <c r="F12" s="10">
        <v>0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0</v>
      </c>
      <c r="T12" s="10"/>
      <c r="U12" s="49">
        <f t="shared" si="0"/>
        <v>0</v>
      </c>
      <c r="V12" s="35">
        <f t="shared" si="2"/>
        <v>0</v>
      </c>
      <c r="W12" s="49">
        <f t="shared" si="3"/>
        <v>0.6</v>
      </c>
      <c r="X12" s="49">
        <f t="shared" si="1"/>
        <v>0</v>
      </c>
      <c r="Y12" s="35">
        <f t="shared" si="4"/>
        <v>0.5</v>
      </c>
      <c r="Z12" s="35">
        <f t="shared" si="5"/>
        <v>0</v>
      </c>
      <c r="AA12" s="49">
        <f t="shared" si="6"/>
        <v>0.14285714285714285</v>
      </c>
      <c r="AB12" s="49">
        <f t="shared" si="7"/>
        <v>1.2428571428571429</v>
      </c>
      <c r="AC12" s="62">
        <f t="shared" si="8"/>
        <v>0.07767857142857143</v>
      </c>
    </row>
    <row r="13" spans="1:29" ht="18.75">
      <c r="A13" s="10">
        <v>11</v>
      </c>
      <c r="B13" s="10" t="s">
        <v>7</v>
      </c>
      <c r="C13" s="10" t="s">
        <v>17</v>
      </c>
      <c r="D13" s="15" t="s">
        <v>54</v>
      </c>
      <c r="E13" s="10">
        <v>0</v>
      </c>
      <c r="F13" s="10">
        <v>1</v>
      </c>
      <c r="G13" s="10">
        <v>0</v>
      </c>
      <c r="H13" s="10">
        <v>1</v>
      </c>
      <c r="I13" s="10">
        <v>0</v>
      </c>
      <c r="J13" s="10">
        <v>0</v>
      </c>
      <c r="K13" s="10">
        <v>1</v>
      </c>
      <c r="L13" s="10">
        <v>1</v>
      </c>
      <c r="M13" s="10">
        <v>1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/>
      <c r="U13" s="49">
        <f t="shared" si="0"/>
        <v>0</v>
      </c>
      <c r="V13" s="35">
        <f t="shared" si="2"/>
        <v>0</v>
      </c>
      <c r="W13" s="49">
        <f t="shared" si="3"/>
        <v>0.8</v>
      </c>
      <c r="X13" s="49">
        <f t="shared" si="1"/>
        <v>0</v>
      </c>
      <c r="Y13" s="35">
        <f t="shared" si="4"/>
        <v>0</v>
      </c>
      <c r="Z13" s="35">
        <f t="shared" si="5"/>
        <v>0</v>
      </c>
      <c r="AA13" s="49">
        <f t="shared" si="6"/>
        <v>0.2857142857142857</v>
      </c>
      <c r="AB13" s="49">
        <f t="shared" si="7"/>
        <v>1.0857142857142859</v>
      </c>
      <c r="AC13" s="62">
        <f t="shared" si="8"/>
        <v>0.06785714285714287</v>
      </c>
    </row>
    <row r="14" spans="1:29" ht="18.75">
      <c r="A14" s="10">
        <v>12</v>
      </c>
      <c r="B14" s="10" t="s">
        <v>7</v>
      </c>
      <c r="C14" s="10" t="s">
        <v>18</v>
      </c>
      <c r="D14" s="15" t="s">
        <v>55</v>
      </c>
      <c r="E14" s="10">
        <v>1</v>
      </c>
      <c r="F14" s="10">
        <v>1</v>
      </c>
      <c r="G14" s="10">
        <v>1</v>
      </c>
      <c r="H14" s="10">
        <v>1</v>
      </c>
      <c r="I14" s="10">
        <v>0</v>
      </c>
      <c r="J14" s="10">
        <v>1</v>
      </c>
      <c r="K14" s="10">
        <v>0</v>
      </c>
      <c r="L14" s="10">
        <v>1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/>
      <c r="U14" s="49">
        <f t="shared" si="0"/>
        <v>1</v>
      </c>
      <c r="V14" s="35">
        <f t="shared" si="2"/>
        <v>1</v>
      </c>
      <c r="W14" s="49">
        <f t="shared" si="3"/>
        <v>0.6</v>
      </c>
      <c r="X14" s="49">
        <f t="shared" si="1"/>
        <v>0</v>
      </c>
      <c r="Y14" s="35">
        <f t="shared" si="4"/>
        <v>0</v>
      </c>
      <c r="Z14" s="35">
        <f t="shared" si="5"/>
        <v>0</v>
      </c>
      <c r="AA14" s="49">
        <f t="shared" si="6"/>
        <v>0.42857142857142855</v>
      </c>
      <c r="AB14" s="49">
        <f t="shared" si="7"/>
        <v>3.0285714285714285</v>
      </c>
      <c r="AC14" s="62">
        <f t="shared" si="8"/>
        <v>0.18928571428571428</v>
      </c>
    </row>
    <row r="15" spans="1:29" ht="18.75">
      <c r="A15" s="10">
        <v>13</v>
      </c>
      <c r="B15" s="10" t="s">
        <v>9</v>
      </c>
      <c r="C15" s="10" t="s">
        <v>19</v>
      </c>
      <c r="D15" s="15" t="s">
        <v>54</v>
      </c>
      <c r="E15" s="10">
        <v>0</v>
      </c>
      <c r="F15" s="10">
        <v>1</v>
      </c>
      <c r="G15" s="10">
        <v>1</v>
      </c>
      <c r="H15" s="10">
        <v>1</v>
      </c>
      <c r="I15" s="10">
        <v>0</v>
      </c>
      <c r="J15" s="10">
        <v>0</v>
      </c>
      <c r="K15" s="10">
        <v>1</v>
      </c>
      <c r="L15" s="10">
        <v>1</v>
      </c>
      <c r="M15" s="10">
        <v>1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/>
      <c r="U15" s="49">
        <f t="shared" si="0"/>
        <v>1</v>
      </c>
      <c r="V15" s="35">
        <f t="shared" si="2"/>
        <v>0</v>
      </c>
      <c r="W15" s="49">
        <f t="shared" si="3"/>
        <v>0.8</v>
      </c>
      <c r="X15" s="49">
        <f t="shared" si="1"/>
        <v>1</v>
      </c>
      <c r="Y15" s="35">
        <f t="shared" si="4"/>
        <v>0</v>
      </c>
      <c r="Z15" s="35">
        <f t="shared" si="5"/>
        <v>0.5</v>
      </c>
      <c r="AA15" s="49">
        <f t="shared" si="6"/>
        <v>0.14285714285714285</v>
      </c>
      <c r="AB15" s="49">
        <f t="shared" si="7"/>
        <v>3.4428571428571426</v>
      </c>
      <c r="AC15" s="62">
        <f t="shared" si="8"/>
        <v>0.2151785714285714</v>
      </c>
    </row>
    <row r="16" spans="1:29" ht="18.75">
      <c r="A16" s="10">
        <v>14</v>
      </c>
      <c r="B16" s="10" t="s">
        <v>9</v>
      </c>
      <c r="C16" s="10" t="s">
        <v>20</v>
      </c>
      <c r="D16" s="15" t="s">
        <v>55</v>
      </c>
      <c r="E16" s="10">
        <v>1</v>
      </c>
      <c r="F16" s="10">
        <v>1</v>
      </c>
      <c r="G16" s="10">
        <v>1</v>
      </c>
      <c r="H16" s="10">
        <v>0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0</v>
      </c>
      <c r="S16" s="10">
        <v>0</v>
      </c>
      <c r="T16" s="10"/>
      <c r="U16" s="49">
        <f t="shared" si="0"/>
        <v>1</v>
      </c>
      <c r="V16" s="35">
        <f t="shared" si="2"/>
        <v>1</v>
      </c>
      <c r="W16" s="49">
        <f t="shared" si="3"/>
        <v>0.8</v>
      </c>
      <c r="X16" s="49">
        <f t="shared" si="1"/>
        <v>1</v>
      </c>
      <c r="Y16" s="35">
        <f t="shared" si="4"/>
        <v>0.5</v>
      </c>
      <c r="Z16" s="35">
        <f t="shared" si="5"/>
        <v>0.5</v>
      </c>
      <c r="AA16" s="49">
        <f t="shared" si="6"/>
        <v>0.8571428571428571</v>
      </c>
      <c r="AB16" s="49">
        <f t="shared" si="7"/>
        <v>5.657142857142857</v>
      </c>
      <c r="AC16" s="62">
        <f t="shared" si="8"/>
        <v>0.35357142857142854</v>
      </c>
    </row>
    <row r="17" spans="1:29" ht="18.75">
      <c r="A17" s="10">
        <v>15</v>
      </c>
      <c r="B17" s="10" t="s">
        <v>9</v>
      </c>
      <c r="C17" s="10" t="s">
        <v>21</v>
      </c>
      <c r="D17" s="15" t="s">
        <v>54</v>
      </c>
      <c r="E17" s="10">
        <v>1</v>
      </c>
      <c r="F17" s="10">
        <v>1</v>
      </c>
      <c r="G17" s="10">
        <v>1</v>
      </c>
      <c r="H17" s="10">
        <v>1</v>
      </c>
      <c r="I17" s="10">
        <v>0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0</v>
      </c>
      <c r="P17" s="10">
        <v>1</v>
      </c>
      <c r="Q17" s="10">
        <v>1</v>
      </c>
      <c r="R17" s="10">
        <v>0</v>
      </c>
      <c r="S17" s="10">
        <v>0</v>
      </c>
      <c r="T17" s="10"/>
      <c r="U17" s="49">
        <f t="shared" si="0"/>
        <v>1</v>
      </c>
      <c r="V17" s="35">
        <f t="shared" si="2"/>
        <v>1</v>
      </c>
      <c r="W17" s="49">
        <f t="shared" si="3"/>
        <v>0.8</v>
      </c>
      <c r="X17" s="49">
        <f t="shared" si="1"/>
        <v>1</v>
      </c>
      <c r="Y17" s="35">
        <f t="shared" si="4"/>
        <v>0.5</v>
      </c>
      <c r="Z17" s="35">
        <f t="shared" si="5"/>
        <v>0.5</v>
      </c>
      <c r="AA17" s="49">
        <f t="shared" si="6"/>
        <v>0.7142857142857143</v>
      </c>
      <c r="AB17" s="49">
        <f t="shared" si="7"/>
        <v>5.514285714285714</v>
      </c>
      <c r="AC17" s="62">
        <f t="shared" si="8"/>
        <v>0.34464285714285714</v>
      </c>
    </row>
    <row r="18" spans="1:29" ht="18.75">
      <c r="A18" s="10">
        <v>16</v>
      </c>
      <c r="B18" s="10" t="s">
        <v>9</v>
      </c>
      <c r="C18" s="10" t="s">
        <v>22</v>
      </c>
      <c r="D18" s="15" t="s">
        <v>54</v>
      </c>
      <c r="E18" s="10">
        <v>1</v>
      </c>
      <c r="F18" s="10">
        <v>1</v>
      </c>
      <c r="G18" s="10">
        <v>1</v>
      </c>
      <c r="H18" s="10">
        <v>0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0</v>
      </c>
      <c r="S18" s="10">
        <v>1</v>
      </c>
      <c r="T18" s="10"/>
      <c r="U18" s="49">
        <f t="shared" si="0"/>
        <v>1</v>
      </c>
      <c r="V18" s="35">
        <f t="shared" si="2"/>
        <v>1</v>
      </c>
      <c r="W18" s="49">
        <f t="shared" si="3"/>
        <v>0.8</v>
      </c>
      <c r="X18" s="49">
        <f t="shared" si="1"/>
        <v>1</v>
      </c>
      <c r="Y18" s="35">
        <f t="shared" si="4"/>
        <v>0.5</v>
      </c>
      <c r="Z18" s="35">
        <f t="shared" si="5"/>
        <v>1</v>
      </c>
      <c r="AA18" s="49">
        <f t="shared" si="6"/>
        <v>0.8571428571428571</v>
      </c>
      <c r="AB18" s="49">
        <f t="shared" si="7"/>
        <v>6.157142857142857</v>
      </c>
      <c r="AC18" s="62">
        <f t="shared" si="8"/>
        <v>0.38482142857142854</v>
      </c>
    </row>
    <row r="19" spans="1:29" ht="18.75">
      <c r="A19" s="10">
        <v>17</v>
      </c>
      <c r="B19" s="10" t="s">
        <v>9</v>
      </c>
      <c r="C19" s="10" t="s">
        <v>23</v>
      </c>
      <c r="D19" s="15" t="s">
        <v>55</v>
      </c>
      <c r="E19" s="10">
        <v>1</v>
      </c>
      <c r="F19" s="10">
        <v>0</v>
      </c>
      <c r="G19" s="10">
        <v>1</v>
      </c>
      <c r="H19" s="10">
        <v>0</v>
      </c>
      <c r="I19" s="10">
        <v>1</v>
      </c>
      <c r="J19" s="10">
        <v>0</v>
      </c>
      <c r="K19" s="10">
        <v>1</v>
      </c>
      <c r="L19" s="10">
        <v>1</v>
      </c>
      <c r="M19" s="10">
        <v>1</v>
      </c>
      <c r="N19" s="10">
        <v>0</v>
      </c>
      <c r="O19" s="10">
        <v>1</v>
      </c>
      <c r="P19" s="10">
        <v>1</v>
      </c>
      <c r="Q19" s="10">
        <v>1</v>
      </c>
      <c r="R19" s="10">
        <v>0</v>
      </c>
      <c r="S19" s="10">
        <v>0</v>
      </c>
      <c r="T19" s="10"/>
      <c r="U19" s="49">
        <f t="shared" si="0"/>
        <v>1</v>
      </c>
      <c r="V19" s="35">
        <f t="shared" si="2"/>
        <v>1</v>
      </c>
      <c r="W19" s="49">
        <f t="shared" si="3"/>
        <v>0.6</v>
      </c>
      <c r="X19" s="49">
        <f t="shared" si="1"/>
        <v>1</v>
      </c>
      <c r="Y19" s="35">
        <f t="shared" si="4"/>
        <v>0.5</v>
      </c>
      <c r="Z19" s="35">
        <f t="shared" si="5"/>
        <v>0.5</v>
      </c>
      <c r="AA19" s="49">
        <f t="shared" si="6"/>
        <v>0.5714285714285714</v>
      </c>
      <c r="AB19" s="49">
        <f t="shared" si="7"/>
        <v>5.171428571428571</v>
      </c>
      <c r="AC19" s="62">
        <f t="shared" si="8"/>
        <v>0.3232142857142857</v>
      </c>
    </row>
    <row r="20" spans="1:29" ht="18.75">
      <c r="A20" s="10">
        <v>18</v>
      </c>
      <c r="B20" s="10" t="s">
        <v>7</v>
      </c>
      <c r="C20" s="10" t="s">
        <v>24</v>
      </c>
      <c r="D20" s="15" t="s">
        <v>55</v>
      </c>
      <c r="E20" s="10">
        <v>1</v>
      </c>
      <c r="F20" s="10">
        <v>0</v>
      </c>
      <c r="G20" s="10">
        <v>1</v>
      </c>
      <c r="H20" s="10">
        <v>0</v>
      </c>
      <c r="I20" s="10">
        <v>1</v>
      </c>
      <c r="J20" s="10">
        <v>1</v>
      </c>
      <c r="K20" s="10">
        <v>0</v>
      </c>
      <c r="L20" s="10">
        <v>1</v>
      </c>
      <c r="M20" s="10">
        <v>0</v>
      </c>
      <c r="N20" s="10">
        <v>1</v>
      </c>
      <c r="O20" s="10">
        <v>0</v>
      </c>
      <c r="P20" s="10">
        <v>1</v>
      </c>
      <c r="Q20" s="10">
        <v>0</v>
      </c>
      <c r="R20" s="10">
        <v>1</v>
      </c>
      <c r="S20" s="10">
        <v>0</v>
      </c>
      <c r="T20" s="10"/>
      <c r="U20" s="49">
        <f t="shared" si="0"/>
        <v>1</v>
      </c>
      <c r="V20" s="35">
        <f t="shared" si="2"/>
        <v>1</v>
      </c>
      <c r="W20" s="49">
        <f t="shared" si="3"/>
        <v>0.4</v>
      </c>
      <c r="X20" s="49">
        <f t="shared" si="1"/>
        <v>1</v>
      </c>
      <c r="Y20" s="35">
        <f t="shared" si="4"/>
        <v>0.5</v>
      </c>
      <c r="Z20" s="35">
        <f t="shared" si="5"/>
        <v>0.5</v>
      </c>
      <c r="AA20" s="49">
        <f t="shared" si="6"/>
        <v>0.5714285714285714</v>
      </c>
      <c r="AB20" s="49">
        <f t="shared" si="7"/>
        <v>4.9714285714285715</v>
      </c>
      <c r="AC20" s="62">
        <f t="shared" si="8"/>
        <v>0.3107142857142857</v>
      </c>
    </row>
    <row r="21" spans="1:29" ht="18.75">
      <c r="A21" s="10">
        <v>19</v>
      </c>
      <c r="B21" s="10" t="s">
        <v>7</v>
      </c>
      <c r="C21" s="10" t="s">
        <v>25</v>
      </c>
      <c r="D21" s="15" t="s">
        <v>55</v>
      </c>
      <c r="E21" s="10">
        <v>1</v>
      </c>
      <c r="F21" s="10">
        <v>1</v>
      </c>
      <c r="G21" s="10">
        <v>0</v>
      </c>
      <c r="H21" s="10">
        <v>1</v>
      </c>
      <c r="I21" s="10">
        <v>0</v>
      </c>
      <c r="J21" s="10">
        <v>1</v>
      </c>
      <c r="K21" s="10">
        <v>0</v>
      </c>
      <c r="L21" s="10">
        <v>1</v>
      </c>
      <c r="M21" s="10">
        <v>1</v>
      </c>
      <c r="N21" s="10">
        <v>0</v>
      </c>
      <c r="O21" s="10">
        <v>0</v>
      </c>
      <c r="P21" s="10">
        <v>1</v>
      </c>
      <c r="Q21" s="10">
        <v>1</v>
      </c>
      <c r="R21" s="10">
        <v>0</v>
      </c>
      <c r="S21" s="10">
        <v>0</v>
      </c>
      <c r="T21" s="10"/>
      <c r="U21" s="49">
        <f t="shared" si="0"/>
        <v>0</v>
      </c>
      <c r="V21" s="35">
        <f t="shared" si="2"/>
        <v>1</v>
      </c>
      <c r="W21" s="49">
        <f t="shared" si="3"/>
        <v>0.8</v>
      </c>
      <c r="X21" s="49">
        <f t="shared" si="1"/>
        <v>1</v>
      </c>
      <c r="Y21" s="35">
        <f t="shared" si="4"/>
        <v>0.5</v>
      </c>
      <c r="Z21" s="35">
        <f t="shared" si="5"/>
        <v>0.5</v>
      </c>
      <c r="AA21" s="49">
        <f t="shared" si="6"/>
        <v>0.42857142857142855</v>
      </c>
      <c r="AB21" s="49">
        <f t="shared" si="7"/>
        <v>4.228571428571429</v>
      </c>
      <c r="AC21" s="62">
        <f t="shared" si="8"/>
        <v>0.2642857142857143</v>
      </c>
    </row>
    <row r="22" spans="1:29" ht="18.75">
      <c r="A22" s="10">
        <v>20</v>
      </c>
      <c r="B22" s="10" t="s">
        <v>9</v>
      </c>
      <c r="C22" s="10" t="s">
        <v>56</v>
      </c>
      <c r="D22" s="15" t="s">
        <v>55</v>
      </c>
      <c r="E22" s="10">
        <v>1</v>
      </c>
      <c r="F22" s="10">
        <v>1</v>
      </c>
      <c r="G22" s="10">
        <v>1</v>
      </c>
      <c r="H22" s="10">
        <v>1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1</v>
      </c>
      <c r="O22" s="10">
        <v>1</v>
      </c>
      <c r="P22" s="10">
        <v>1</v>
      </c>
      <c r="Q22" s="10">
        <v>1</v>
      </c>
      <c r="R22" s="10">
        <v>0</v>
      </c>
      <c r="S22" s="10">
        <v>0</v>
      </c>
      <c r="T22" s="10"/>
      <c r="U22" s="49">
        <f t="shared" si="0"/>
        <v>1</v>
      </c>
      <c r="V22" s="35"/>
      <c r="W22" s="49">
        <f t="shared" si="3"/>
        <v>0.6</v>
      </c>
      <c r="X22" s="49">
        <f t="shared" si="1"/>
        <v>1</v>
      </c>
      <c r="Y22" s="35">
        <f t="shared" si="4"/>
        <v>0.5</v>
      </c>
      <c r="Z22" s="35">
        <f t="shared" si="5"/>
        <v>0.5</v>
      </c>
      <c r="AA22" s="49">
        <f t="shared" si="6"/>
        <v>0.5714285714285714</v>
      </c>
      <c r="AB22" s="49">
        <f>SUM(U22:AA22)</f>
        <v>4.171428571428572</v>
      </c>
      <c r="AC22" s="62">
        <f t="shared" si="8"/>
        <v>0.26071428571428573</v>
      </c>
    </row>
    <row r="23" spans="1:29" ht="18.75">
      <c r="A23" s="10">
        <v>21</v>
      </c>
      <c r="B23" s="10" t="s">
        <v>9</v>
      </c>
      <c r="C23" s="10" t="s">
        <v>58</v>
      </c>
      <c r="D23" s="15" t="s">
        <v>54</v>
      </c>
      <c r="E23" s="10">
        <v>0</v>
      </c>
      <c r="F23" s="10">
        <v>1</v>
      </c>
      <c r="G23" s="10">
        <v>1</v>
      </c>
      <c r="H23" s="10">
        <v>1</v>
      </c>
      <c r="I23" s="10">
        <v>0</v>
      </c>
      <c r="J23" s="10">
        <v>0</v>
      </c>
      <c r="K23" s="10">
        <v>1</v>
      </c>
      <c r="L23" s="10">
        <v>1</v>
      </c>
      <c r="M23" s="10">
        <v>1</v>
      </c>
      <c r="N23" s="10">
        <v>1</v>
      </c>
      <c r="O23" s="10">
        <v>0</v>
      </c>
      <c r="P23" s="10">
        <v>1</v>
      </c>
      <c r="Q23" s="10">
        <v>0</v>
      </c>
      <c r="R23" s="10">
        <v>0</v>
      </c>
      <c r="S23" s="10">
        <v>0</v>
      </c>
      <c r="T23" s="10"/>
      <c r="U23" s="49">
        <f t="shared" si="0"/>
        <v>1</v>
      </c>
      <c r="V23" s="35"/>
      <c r="W23" s="49">
        <f t="shared" si="3"/>
        <v>0.8</v>
      </c>
      <c r="X23" s="49">
        <f t="shared" si="1"/>
        <v>1</v>
      </c>
      <c r="Y23" s="35">
        <f t="shared" si="4"/>
        <v>0</v>
      </c>
      <c r="Z23" s="35">
        <f t="shared" si="5"/>
        <v>0.5</v>
      </c>
      <c r="AA23" s="49">
        <f t="shared" si="6"/>
        <v>0.2857142857142857</v>
      </c>
      <c r="AB23" s="49">
        <f t="shared" si="7"/>
        <v>3.5857142857142854</v>
      </c>
      <c r="AC23" s="62">
        <f t="shared" si="8"/>
        <v>0.22410714285714284</v>
      </c>
    </row>
    <row r="24" spans="1:29" ht="18.75">
      <c r="A24" s="10">
        <v>22</v>
      </c>
      <c r="B24" s="10" t="s">
        <v>7</v>
      </c>
      <c r="C24" s="10" t="s">
        <v>57</v>
      </c>
      <c r="D24" s="15" t="s">
        <v>54</v>
      </c>
      <c r="E24" s="10">
        <v>0</v>
      </c>
      <c r="F24" s="10">
        <v>1</v>
      </c>
      <c r="G24" s="10">
        <v>0</v>
      </c>
      <c r="H24" s="10">
        <v>1</v>
      </c>
      <c r="I24" s="10">
        <v>0</v>
      </c>
      <c r="J24" s="10">
        <v>1</v>
      </c>
      <c r="K24" s="10">
        <v>1</v>
      </c>
      <c r="L24" s="10">
        <v>1</v>
      </c>
      <c r="M24" s="10">
        <v>1</v>
      </c>
      <c r="N24" s="10">
        <v>0</v>
      </c>
      <c r="O24" s="10">
        <v>0</v>
      </c>
      <c r="P24" s="10">
        <v>1</v>
      </c>
      <c r="Q24" s="10">
        <v>1</v>
      </c>
      <c r="R24" s="10">
        <v>0</v>
      </c>
      <c r="S24" s="10">
        <v>0</v>
      </c>
      <c r="T24" s="10"/>
      <c r="U24" s="49">
        <f t="shared" si="0"/>
        <v>0</v>
      </c>
      <c r="V24" s="35"/>
      <c r="W24" s="49">
        <f t="shared" si="3"/>
        <v>0.8</v>
      </c>
      <c r="X24" s="49">
        <f t="shared" si="1"/>
        <v>1</v>
      </c>
      <c r="Y24" s="35">
        <f t="shared" si="4"/>
        <v>0.5</v>
      </c>
      <c r="Z24" s="35">
        <f>SUM(P24,S24)/2</f>
        <v>0.5</v>
      </c>
      <c r="AA24" s="49">
        <f t="shared" si="6"/>
        <v>0.42857142857142855</v>
      </c>
      <c r="AB24" s="49">
        <f t="shared" si="7"/>
        <v>3.228571428571428</v>
      </c>
      <c r="AC24" s="62">
        <f t="shared" si="8"/>
        <v>0.20178571428571426</v>
      </c>
    </row>
    <row r="25" spans="1:20" ht="18.75">
      <c r="A25" s="10"/>
      <c r="B25" s="10"/>
      <c r="C25" s="10"/>
      <c r="D25" s="1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1" ht="43.5" customHeight="1">
      <c r="A26" s="10"/>
      <c r="B26" s="10"/>
      <c r="C26" s="10"/>
      <c r="D26" s="28" t="s">
        <v>4</v>
      </c>
      <c r="E26" s="13">
        <f>AVERAGE(E3:E21)</f>
        <v>0.47368421052631576</v>
      </c>
      <c r="F26" s="13">
        <f aca="true" t="shared" si="9" ref="F26:S26">AVERAGE(F3:F21)</f>
        <v>0.631578947368421</v>
      </c>
      <c r="G26" s="13">
        <f t="shared" si="9"/>
        <v>0.5789473684210527</v>
      </c>
      <c r="H26" s="13">
        <f t="shared" si="9"/>
        <v>0.7368421052631579</v>
      </c>
      <c r="I26" s="13">
        <f t="shared" si="9"/>
        <v>0.3684210526315789</v>
      </c>
      <c r="J26" s="13">
        <f t="shared" si="9"/>
        <v>0.42105263157894735</v>
      </c>
      <c r="K26" s="13">
        <f t="shared" si="9"/>
        <v>0.42105263157894735</v>
      </c>
      <c r="L26" s="13">
        <f t="shared" si="9"/>
        <v>1</v>
      </c>
      <c r="M26" s="13">
        <f t="shared" si="9"/>
        <v>0.7368421052631579</v>
      </c>
      <c r="N26" s="13">
        <f t="shared" si="9"/>
        <v>0.3684210526315789</v>
      </c>
      <c r="O26" s="13">
        <f t="shared" si="9"/>
        <v>0.2631578947368421</v>
      </c>
      <c r="P26" s="13">
        <f t="shared" si="9"/>
        <v>0.7368421052631579</v>
      </c>
      <c r="Q26" s="13">
        <f t="shared" si="9"/>
        <v>0.5263157894736842</v>
      </c>
      <c r="R26" s="13">
        <f t="shared" si="9"/>
        <v>0.05263157894736842</v>
      </c>
      <c r="S26" s="13">
        <f t="shared" si="9"/>
        <v>0.05263157894736842</v>
      </c>
      <c r="T26" s="13"/>
      <c r="U26" s="44"/>
    </row>
    <row r="27" spans="1:20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9" ht="15.75">
      <c r="A28" s="4"/>
      <c r="B28" s="4"/>
      <c r="C28" s="4"/>
      <c r="D28" s="14" t="s">
        <v>52</v>
      </c>
      <c r="E28" s="18">
        <f>AVERAGE(E3:E21)</f>
        <v>0.47368421052631576</v>
      </c>
      <c r="F28" s="18">
        <f aca="true" t="shared" si="10" ref="F28:S28">AVERAGE(F3:F21)</f>
        <v>0.631578947368421</v>
      </c>
      <c r="G28" s="18">
        <f t="shared" si="10"/>
        <v>0.5789473684210527</v>
      </c>
      <c r="H28" s="18">
        <f t="shared" si="10"/>
        <v>0.7368421052631579</v>
      </c>
      <c r="I28" s="18">
        <f t="shared" si="10"/>
        <v>0.3684210526315789</v>
      </c>
      <c r="J28" s="18">
        <f t="shared" si="10"/>
        <v>0.42105263157894735</v>
      </c>
      <c r="K28" s="18">
        <f t="shared" si="10"/>
        <v>0.42105263157894735</v>
      </c>
      <c r="L28" s="18">
        <f t="shared" si="10"/>
        <v>1</v>
      </c>
      <c r="M28" s="18">
        <f t="shared" si="10"/>
        <v>0.7368421052631579</v>
      </c>
      <c r="N28" s="18">
        <f t="shared" si="10"/>
        <v>0.3684210526315789</v>
      </c>
      <c r="O28" s="18">
        <f t="shared" si="10"/>
        <v>0.2631578947368421</v>
      </c>
      <c r="P28" s="18">
        <f t="shared" si="10"/>
        <v>0.7368421052631579</v>
      </c>
      <c r="Q28" s="18">
        <f t="shared" si="10"/>
        <v>0.5263157894736842</v>
      </c>
      <c r="R28" s="18">
        <f t="shared" si="10"/>
        <v>0.05263157894736842</v>
      </c>
      <c r="S28" s="18">
        <f t="shared" si="10"/>
        <v>0.05263157894736842</v>
      </c>
      <c r="T28" s="18"/>
      <c r="U28" s="47">
        <f>AVERAGE(U3:U24)</f>
        <v>0.5909090909090909</v>
      </c>
      <c r="V28" s="47">
        <f aca="true" t="shared" si="11" ref="V28:AC28">AVERAGE(V3:V24)</f>
        <v>0.47368421052631576</v>
      </c>
      <c r="W28" s="47">
        <f t="shared" si="11"/>
        <v>0.7000000000000002</v>
      </c>
      <c r="X28" s="47">
        <f t="shared" si="11"/>
        <v>0.7727272727272727</v>
      </c>
      <c r="Y28" s="47">
        <f t="shared" si="11"/>
        <v>0.29545454545454547</v>
      </c>
      <c r="Z28" s="47">
        <f t="shared" si="11"/>
        <v>0.4090909090909091</v>
      </c>
      <c r="AA28" s="47">
        <f t="shared" si="11"/>
        <v>0.37012987012987003</v>
      </c>
      <c r="AB28" s="47">
        <f t="shared" si="11"/>
        <v>3.547402597402598</v>
      </c>
      <c r="AC28" s="47">
        <f t="shared" si="11"/>
        <v>0.22171266233766238</v>
      </c>
    </row>
    <row r="29" ht="15">
      <c r="D29" s="17"/>
    </row>
    <row r="30" spans="4:29" ht="15.75">
      <c r="D30" s="14" t="s">
        <v>53</v>
      </c>
      <c r="E30" s="17">
        <f>SUM(E3:E21)</f>
        <v>9</v>
      </c>
      <c r="F30" s="17">
        <f aca="true" t="shared" si="12" ref="F30:S30">SUM(F3:F21)</f>
        <v>12</v>
      </c>
      <c r="G30" s="17">
        <f t="shared" si="12"/>
        <v>11</v>
      </c>
      <c r="H30" s="17">
        <f t="shared" si="12"/>
        <v>14</v>
      </c>
      <c r="I30" s="17">
        <f t="shared" si="12"/>
        <v>7</v>
      </c>
      <c r="J30" s="17">
        <f t="shared" si="12"/>
        <v>8</v>
      </c>
      <c r="K30" s="17">
        <f t="shared" si="12"/>
        <v>8</v>
      </c>
      <c r="L30" s="17">
        <f t="shared" si="12"/>
        <v>19</v>
      </c>
      <c r="M30" s="17">
        <f t="shared" si="12"/>
        <v>14</v>
      </c>
      <c r="N30" s="17">
        <f t="shared" si="12"/>
        <v>7</v>
      </c>
      <c r="O30" s="17">
        <f t="shared" si="12"/>
        <v>5</v>
      </c>
      <c r="P30" s="17">
        <f t="shared" si="12"/>
        <v>14</v>
      </c>
      <c r="Q30" s="17">
        <f t="shared" si="12"/>
        <v>10</v>
      </c>
      <c r="R30" s="17">
        <f t="shared" si="12"/>
        <v>1</v>
      </c>
      <c r="S30" s="17">
        <f t="shared" si="12"/>
        <v>1</v>
      </c>
      <c r="T30" s="17"/>
      <c r="U30" s="47">
        <f>SUM(U3:U24)</f>
        <v>13</v>
      </c>
      <c r="V30" s="47">
        <f aca="true" t="shared" si="13" ref="V30:AC30">SUM(V3:V24)</f>
        <v>9</v>
      </c>
      <c r="W30" s="47">
        <f t="shared" si="13"/>
        <v>15.400000000000004</v>
      </c>
      <c r="X30" s="47">
        <f t="shared" si="13"/>
        <v>17</v>
      </c>
      <c r="Y30" s="47">
        <f t="shared" si="13"/>
        <v>6.5</v>
      </c>
      <c r="Z30" s="47">
        <f t="shared" si="13"/>
        <v>9</v>
      </c>
      <c r="AA30" s="47">
        <f t="shared" si="13"/>
        <v>8.14285714285714</v>
      </c>
      <c r="AB30" s="47">
        <f t="shared" si="13"/>
        <v>78.04285714285716</v>
      </c>
      <c r="AC30" s="47">
        <f t="shared" si="13"/>
        <v>4.877678571428572</v>
      </c>
    </row>
    <row r="31" ht="18.75">
      <c r="C31" s="11" t="s">
        <v>34</v>
      </c>
    </row>
    <row r="32" spans="3:29" ht="18.75">
      <c r="C32" s="11"/>
      <c r="D32" s="25" t="s">
        <v>68</v>
      </c>
      <c r="U32" s="45">
        <f>U28</f>
        <v>0.5909090909090909</v>
      </c>
      <c r="V32" s="45">
        <f>V28/1</f>
        <v>0.47368421052631576</v>
      </c>
      <c r="W32" s="45">
        <f>W28/5</f>
        <v>0.14000000000000004</v>
      </c>
      <c r="X32" s="45">
        <f>X28/1</f>
        <v>0.7727272727272727</v>
      </c>
      <c r="Y32" s="45">
        <f>Y28</f>
        <v>0.29545454545454547</v>
      </c>
      <c r="Z32" s="45">
        <f>Z28/2</f>
        <v>0.20454545454545456</v>
      </c>
      <c r="AA32" s="45">
        <f>AA28/7</f>
        <v>0.052875695732838575</v>
      </c>
      <c r="AB32" s="47">
        <f>AVERAGE(AB3:AB24)</f>
        <v>3.547402597402598</v>
      </c>
      <c r="AC32" s="45">
        <f>AVERAGE(AC3:AC24)</f>
        <v>0.22171266233766238</v>
      </c>
    </row>
    <row r="33" ht="18.75">
      <c r="C33" s="11" t="s">
        <v>35</v>
      </c>
    </row>
    <row r="34" ht="18.75">
      <c r="C34" s="11"/>
    </row>
    <row r="35" ht="18.75">
      <c r="C35" s="11" t="s">
        <v>36</v>
      </c>
    </row>
  </sheetData>
  <sheetProtection/>
  <mergeCells count="1">
    <mergeCell ref="A1:C1"/>
  </mergeCells>
  <printOptions/>
  <pageMargins left="0.7086614173228347" right="0.7086614173228347" top="0.41" bottom="0.2755905511811024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O1">
      <selection activeCell="AD3" activeCellId="3" sqref="C3:C24 J3:J24 T3:T23 AD3:AD24"/>
    </sheetView>
  </sheetViews>
  <sheetFormatPr defaultColWidth="9.140625" defaultRowHeight="15"/>
  <cols>
    <col min="2" max="2" width="4.421875" style="0" customWidth="1"/>
    <col min="3" max="3" width="21.00390625" style="0" customWidth="1"/>
  </cols>
  <sheetData>
    <row r="1" spans="1:25" ht="15">
      <c r="A1" s="157" t="s">
        <v>65</v>
      </c>
      <c r="B1" s="157"/>
      <c r="C1" s="15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33" ht="101.25" customHeight="1">
      <c r="A2" s="23" t="s">
        <v>0</v>
      </c>
      <c r="B2" s="24" t="s">
        <v>6</v>
      </c>
      <c r="C2" s="23" t="s">
        <v>3</v>
      </c>
      <c r="D2" s="36" t="str">
        <f>УУД_сентябрь!U1</f>
        <v>осуществлять сравнение</v>
      </c>
      <c r="E2" s="36" t="str">
        <f>УУД_сентябрь!V1</f>
        <v>осуществлять классификацию</v>
      </c>
      <c r="F2" s="36" t="str">
        <f>УУД_сентябрь!W1</f>
        <v>выбор способа решения задачи</v>
      </c>
      <c r="G2" s="36" t="str">
        <f>УУД_сентябрь!X1</f>
        <v>знаково-символическая, работа со схемой</v>
      </c>
      <c r="H2" s="37" t="str">
        <f>УУД_сентябрь!Y1</f>
        <v>выбор способа решения задачи</v>
      </c>
      <c r="I2" s="36" t="str">
        <f>УУД_сентябрь!Z1</f>
        <v>создание схемы для задачи</v>
      </c>
      <c r="J2" s="36" t="str">
        <f>УУД_сентябрь!AA1</f>
        <v>логическое рассуждение_установка причинно-следственной связи</v>
      </c>
      <c r="K2" s="36" t="s">
        <v>69</v>
      </c>
      <c r="L2" s="36" t="s">
        <v>70</v>
      </c>
      <c r="M2" s="30"/>
      <c r="N2" s="40" t="str">
        <f>УУД_май!U1</f>
        <v>осуществлять сравнение</v>
      </c>
      <c r="O2" s="40" t="str">
        <f>УУД_май!V1</f>
        <v>осуществлять классификацию</v>
      </c>
      <c r="P2" s="40" t="str">
        <f>УУД_май!W1</f>
        <v>выбор способа решения задачи</v>
      </c>
      <c r="Q2" s="40" t="str">
        <f>УУД_май!X1</f>
        <v>знаково-символическая, работа со схемой</v>
      </c>
      <c r="R2" s="40" t="str">
        <f>УУД_май!Y1</f>
        <v>осуществлять смысловое чтение(структурировать, выявлять поставленный вопрос)</v>
      </c>
      <c r="S2" s="40" t="str">
        <f>УУД_май!Z1</f>
        <v>создание схемы для задачи</v>
      </c>
      <c r="T2" s="40" t="str">
        <f>УУД_май!AA1</f>
        <v>логическое рассуждение_установка причинно-следственной связи</v>
      </c>
      <c r="U2" s="70" t="s">
        <v>69</v>
      </c>
      <c r="V2" s="101" t="s">
        <v>70</v>
      </c>
      <c r="W2" s="103"/>
      <c r="X2" s="120" t="str">
        <f>УУД_май!U1</f>
        <v>осуществлять сравнение</v>
      </c>
      <c r="Y2" s="120" t="str">
        <f>УУД_май!V1</f>
        <v>осуществлять классификацию</v>
      </c>
      <c r="Z2" s="121" t="str">
        <f>УУД_май!W1</f>
        <v>выбор способа решения задачи</v>
      </c>
      <c r="AA2" s="121" t="str">
        <f>УУД_май!X1</f>
        <v>знаково-символическая, работа со схемой</v>
      </c>
      <c r="AB2" s="121" t="str">
        <f>УУД_май!Y1</f>
        <v>осуществлять смысловое чтение(структурировать, выявлять поставленный вопрос)</v>
      </c>
      <c r="AC2" s="121" t="str">
        <f>УУД_май!Z1</f>
        <v>создание схемы для задачи</v>
      </c>
      <c r="AD2" s="121" t="str">
        <f>УУД_май!AA1</f>
        <v>логическое рассуждение_установка причинно-следственной связи</v>
      </c>
      <c r="AE2" s="121" t="str">
        <f>УУД_май!AB1</f>
        <v>Сумма баллов</v>
      </c>
      <c r="AF2" s="121" t="str">
        <f>УУД_май!AC1</f>
        <v>%</v>
      </c>
      <c r="AG2" s="1"/>
    </row>
    <row r="3" spans="1:33" ht="20.25" customHeight="1">
      <c r="A3" s="20">
        <v>1</v>
      </c>
      <c r="B3" s="20" t="s">
        <v>7</v>
      </c>
      <c r="C3" s="20" t="s">
        <v>5</v>
      </c>
      <c r="D3" s="38">
        <f>УУД_сентябрь!U3</f>
        <v>1</v>
      </c>
      <c r="E3" s="38">
        <f>УУД_сентябрь!V3</f>
        <v>0</v>
      </c>
      <c r="F3" s="38">
        <f>УУД_сентябрь!W3</f>
        <v>1</v>
      </c>
      <c r="G3" s="38">
        <f>УУД_сентябрь!X3</f>
        <v>1</v>
      </c>
      <c r="H3" s="38">
        <f>УУД_сентябрь!Y3</f>
        <v>1</v>
      </c>
      <c r="I3" s="38">
        <f>УУД_сентябрь!Z3</f>
        <v>1</v>
      </c>
      <c r="J3" s="38">
        <f>УУД_сентябрь!AA3</f>
        <v>2</v>
      </c>
      <c r="K3" s="67">
        <f>УУД_сентябрь!AB3</f>
        <v>7</v>
      </c>
      <c r="L3" s="68">
        <f>УУД_сентябрь!AC3</f>
        <v>0.5384615384615384</v>
      </c>
      <c r="M3" s="31"/>
      <c r="N3" s="50">
        <f>УУД_май!U3</f>
        <v>0</v>
      </c>
      <c r="O3" s="50">
        <f>УУД_май!V3</f>
        <v>0</v>
      </c>
      <c r="P3" s="50">
        <f>УУД_май!W3</f>
        <v>0.8</v>
      </c>
      <c r="Q3" s="51">
        <f>УУД_май!X3</f>
        <v>1</v>
      </c>
      <c r="R3" s="51">
        <f>УУД_май!Y3</f>
        <v>0.5</v>
      </c>
      <c r="S3" s="51">
        <f>УУД_май!Z3</f>
        <v>0.5</v>
      </c>
      <c r="T3" s="51">
        <f>УУД_май!AA3</f>
        <v>0.2857142857142857</v>
      </c>
      <c r="U3" s="52">
        <f>УУД_май!AB3</f>
        <v>3.0857142857142854</v>
      </c>
      <c r="V3" s="102">
        <f>УУД_май!AC3</f>
        <v>0.19285714285714284</v>
      </c>
      <c r="W3" s="103"/>
      <c r="X3" s="104">
        <f>УУД_май!U3</f>
        <v>0</v>
      </c>
      <c r="Y3" s="104">
        <f>УУД_май!V3</f>
        <v>0</v>
      </c>
      <c r="Z3" s="105">
        <f>УУД_май!W3</f>
        <v>0.8</v>
      </c>
      <c r="AA3" s="105">
        <f>УУД_май!X3</f>
        <v>1</v>
      </c>
      <c r="AB3" s="105">
        <f>УУД_май!Y3</f>
        <v>0.5</v>
      </c>
      <c r="AC3" s="105">
        <f>УУД_май!Z3</f>
        <v>0.5</v>
      </c>
      <c r="AD3" s="106">
        <f>УУД_май!AA3</f>
        <v>0.2857142857142857</v>
      </c>
      <c r="AE3" s="106">
        <f>УУД_май!AB3</f>
        <v>3.0857142857142854</v>
      </c>
      <c r="AF3" s="107">
        <f>УУД_май!AC3</f>
        <v>0.19285714285714284</v>
      </c>
      <c r="AG3" s="1"/>
    </row>
    <row r="4" spans="1:33" ht="15">
      <c r="A4" s="20">
        <v>2</v>
      </c>
      <c r="B4" s="20" t="s">
        <v>7</v>
      </c>
      <c r="C4" s="20" t="s">
        <v>8</v>
      </c>
      <c r="D4" s="39">
        <f>УУД_сентябрь!U4</f>
        <v>1</v>
      </c>
      <c r="E4" s="39">
        <f>УУД_сентябрь!V4</f>
        <v>0</v>
      </c>
      <c r="F4" s="39">
        <f>УУД_сентябрь!W4</f>
        <v>1</v>
      </c>
      <c r="G4" s="39">
        <f>УУД_сентябрь!X4</f>
        <v>0.6666666666666666</v>
      </c>
      <c r="H4" s="39">
        <f>УУД_сентябрь!Y4</f>
        <v>1</v>
      </c>
      <c r="I4" s="39">
        <f>УУД_сентябрь!Z4</f>
        <v>1</v>
      </c>
      <c r="J4" s="39">
        <f>УУД_сентябрь!AA4</f>
        <v>1</v>
      </c>
      <c r="K4" s="69">
        <f>УУД_сентябрь!AB4</f>
        <v>5.666666666666666</v>
      </c>
      <c r="L4" s="68">
        <f>УУД_сентябрь!AC4</f>
        <v>0.43589743589743585</v>
      </c>
      <c r="M4" s="30"/>
      <c r="N4" s="52">
        <f>УУД_май!U4</f>
        <v>1</v>
      </c>
      <c r="O4" s="52">
        <f>УУД_май!V4</f>
        <v>0</v>
      </c>
      <c r="P4" s="52">
        <f>УУД_май!W4</f>
        <v>0.6</v>
      </c>
      <c r="Q4" s="52">
        <f>УУД_май!X4</f>
        <v>1</v>
      </c>
      <c r="R4" s="52">
        <f>УУД_май!Y4</f>
        <v>0.5</v>
      </c>
      <c r="S4" s="52">
        <f>УУД_май!Z4</f>
        <v>0.5</v>
      </c>
      <c r="T4" s="52">
        <f>УУД_май!AA4</f>
        <v>0.14285714285714285</v>
      </c>
      <c r="U4" s="52">
        <f>УУД_май!AB4</f>
        <v>3.742857142857143</v>
      </c>
      <c r="V4" s="102">
        <f>УУД_май!AC4</f>
        <v>0.23392857142857143</v>
      </c>
      <c r="W4" s="103"/>
      <c r="X4" s="104">
        <f>УУД_май!U4</f>
        <v>1</v>
      </c>
      <c r="Y4" s="104">
        <f>УУД_май!V4</f>
        <v>0</v>
      </c>
      <c r="Z4" s="105">
        <f>УУД_май!W4</f>
        <v>0.6</v>
      </c>
      <c r="AA4" s="105">
        <f>УУД_май!X4</f>
        <v>1</v>
      </c>
      <c r="AB4" s="105">
        <f>УУД_май!Y4</f>
        <v>0.5</v>
      </c>
      <c r="AC4" s="105">
        <f>УУД_май!Z4</f>
        <v>0.5</v>
      </c>
      <c r="AD4" s="106">
        <f>УУД_май!AA4</f>
        <v>0.14285714285714285</v>
      </c>
      <c r="AE4" s="106">
        <f>УУД_май!AB4</f>
        <v>3.742857142857143</v>
      </c>
      <c r="AF4" s="107">
        <f>УУД_май!AC4</f>
        <v>0.23392857142857143</v>
      </c>
      <c r="AG4" s="1"/>
    </row>
    <row r="5" spans="1:33" ht="15">
      <c r="A5" s="20">
        <v>3</v>
      </c>
      <c r="B5" s="20" t="s">
        <v>9</v>
      </c>
      <c r="C5" s="20" t="s">
        <v>10</v>
      </c>
      <c r="D5" s="39">
        <f>УУД_сентябрь!U5</f>
        <v>0.6666666666666666</v>
      </c>
      <c r="E5" s="39">
        <f>УУД_сентябрь!V5</f>
        <v>1</v>
      </c>
      <c r="F5" s="39">
        <f>УУД_сентябрь!W5</f>
        <v>1</v>
      </c>
      <c r="G5" s="39">
        <f>УУД_сентябрь!X5</f>
        <v>0.6666666666666666</v>
      </c>
      <c r="H5" s="39">
        <f>УУД_сентябрь!Y5</f>
        <v>1</v>
      </c>
      <c r="I5" s="39">
        <f>УУД_сентябрь!Z5</f>
        <v>0</v>
      </c>
      <c r="J5" s="39">
        <f>УУД_сентябрь!AA5</f>
        <v>2</v>
      </c>
      <c r="K5" s="69">
        <f>УУД_сентябрь!AB5</f>
        <v>6.333333333333333</v>
      </c>
      <c r="L5" s="68">
        <f>УУД_сентябрь!AC5</f>
        <v>0.48717948717948717</v>
      </c>
      <c r="M5" s="30"/>
      <c r="N5" s="52">
        <f>УУД_май!U5</f>
        <v>0</v>
      </c>
      <c r="O5" s="52">
        <f>УУД_май!V5</f>
        <v>0</v>
      </c>
      <c r="P5" s="52">
        <f>УУД_май!W5</f>
        <v>1</v>
      </c>
      <c r="Q5" s="52">
        <f>УУД_май!X5</f>
        <v>1</v>
      </c>
      <c r="R5" s="52">
        <f>УУД_май!Y5</f>
        <v>0</v>
      </c>
      <c r="S5" s="52">
        <f>УУД_май!Z5</f>
        <v>0.5</v>
      </c>
      <c r="T5" s="52">
        <f>УУД_май!AA5</f>
        <v>0</v>
      </c>
      <c r="U5" s="52">
        <f>УУД_май!AB5</f>
        <v>2.5</v>
      </c>
      <c r="V5" s="102">
        <f>УУД_май!AC5</f>
        <v>0.15625</v>
      </c>
      <c r="W5" s="103"/>
      <c r="X5" s="104">
        <f>УУД_май!U5</f>
        <v>0</v>
      </c>
      <c r="Y5" s="104">
        <f>УУД_май!V5</f>
        <v>0</v>
      </c>
      <c r="Z5" s="105">
        <f>УУД_май!W5</f>
        <v>1</v>
      </c>
      <c r="AA5" s="105">
        <f>УУД_май!X5</f>
        <v>1</v>
      </c>
      <c r="AB5" s="105">
        <f>УУД_май!Y5</f>
        <v>0</v>
      </c>
      <c r="AC5" s="105">
        <f>УУД_май!Z5</f>
        <v>0.5</v>
      </c>
      <c r="AD5" s="106">
        <f>УУД_май!AA5</f>
        <v>0</v>
      </c>
      <c r="AE5" s="106">
        <f>УУД_май!AB5</f>
        <v>2.5</v>
      </c>
      <c r="AF5" s="107">
        <f>УУД_май!AC5</f>
        <v>0.15625</v>
      </c>
      <c r="AG5" s="1"/>
    </row>
    <row r="6" spans="1:33" ht="15">
      <c r="A6" s="20">
        <v>4</v>
      </c>
      <c r="B6" s="20" t="s">
        <v>7</v>
      </c>
      <c r="C6" s="20" t="s">
        <v>11</v>
      </c>
      <c r="D6" s="39">
        <f>УУД_сентябрь!U6</f>
        <v>0.6666666666666666</v>
      </c>
      <c r="E6" s="39">
        <f>УУД_сентябрь!V6</f>
        <v>1</v>
      </c>
      <c r="F6" s="39">
        <f>УУД_сентябрь!W6</f>
        <v>1</v>
      </c>
      <c r="G6" s="39">
        <f>УУД_сентябрь!X6</f>
        <v>1</v>
      </c>
      <c r="H6" s="39">
        <f>УУД_сентябрь!Y6</f>
        <v>1</v>
      </c>
      <c r="I6" s="39">
        <f>УУД_сентябрь!Z6</f>
        <v>1</v>
      </c>
      <c r="J6" s="39">
        <f>УУД_сентябрь!AA6</f>
        <v>1.5</v>
      </c>
      <c r="K6" s="69">
        <f>УУД_сентябрь!AB6</f>
        <v>7.166666666666666</v>
      </c>
      <c r="L6" s="68">
        <f>УУД_сентябрь!AC6</f>
        <v>0.5512820512820512</v>
      </c>
      <c r="M6" s="30"/>
      <c r="N6" s="52">
        <f>УУД_май!U6</f>
        <v>0</v>
      </c>
      <c r="O6" s="52">
        <f>УУД_май!V6</f>
        <v>0</v>
      </c>
      <c r="P6" s="52">
        <f>УУД_май!W6</f>
        <v>0.6</v>
      </c>
      <c r="Q6" s="52">
        <f>УУД_май!X6</f>
        <v>0</v>
      </c>
      <c r="R6" s="52">
        <f>УУД_май!Y6</f>
        <v>0</v>
      </c>
      <c r="S6" s="52">
        <f>УУД_май!Z6</f>
        <v>0</v>
      </c>
      <c r="T6" s="52">
        <f>УУД_май!AA6</f>
        <v>0.14285714285714285</v>
      </c>
      <c r="U6" s="52">
        <f>УУД_май!AB6</f>
        <v>0.7428571428571429</v>
      </c>
      <c r="V6" s="102">
        <f>УУД_май!AC6</f>
        <v>0.04642857142857143</v>
      </c>
      <c r="W6" s="103"/>
      <c r="X6" s="104">
        <f>УУД_май!U6</f>
        <v>0</v>
      </c>
      <c r="Y6" s="104">
        <f>УУД_май!V6</f>
        <v>0</v>
      </c>
      <c r="Z6" s="105">
        <f>УУД_май!W6</f>
        <v>0.6</v>
      </c>
      <c r="AA6" s="105">
        <f>УУД_май!X6</f>
        <v>0</v>
      </c>
      <c r="AB6" s="105">
        <f>УУД_май!Y6</f>
        <v>0</v>
      </c>
      <c r="AC6" s="105">
        <f>УУД_май!Z6</f>
        <v>0</v>
      </c>
      <c r="AD6" s="106">
        <f>УУД_май!AA6</f>
        <v>0.14285714285714285</v>
      </c>
      <c r="AE6" s="106">
        <f>УУД_май!AB6</f>
        <v>0.7428571428571429</v>
      </c>
      <c r="AF6" s="107">
        <f>УУД_май!AC6</f>
        <v>0.04642857142857143</v>
      </c>
      <c r="AG6" s="1"/>
    </row>
    <row r="7" spans="1:33" ht="15">
      <c r="A7" s="20">
        <v>5</v>
      </c>
      <c r="B7" s="20" t="s">
        <v>7</v>
      </c>
      <c r="C7" s="20" t="s">
        <v>12</v>
      </c>
      <c r="D7" s="39">
        <f>УУД_сентябрь!U7</f>
        <v>0.6666666666666666</v>
      </c>
      <c r="E7" s="39">
        <f>УУД_сентябрь!V7</f>
        <v>1</v>
      </c>
      <c r="F7" s="39">
        <f>УУД_сентябрь!W7</f>
        <v>1</v>
      </c>
      <c r="G7" s="39">
        <f>УУД_сентябрь!X7</f>
        <v>1</v>
      </c>
      <c r="H7" s="39">
        <f>УУД_сентябрь!Y7</f>
        <v>1</v>
      </c>
      <c r="I7" s="39">
        <f>УУД_сентябрь!Z7</f>
        <v>1</v>
      </c>
      <c r="J7" s="39">
        <f>УУД_сентябрь!AA7</f>
        <v>1.5</v>
      </c>
      <c r="K7" s="69">
        <f>УУД_сентябрь!AB7</f>
        <v>7.166666666666666</v>
      </c>
      <c r="L7" s="68">
        <f>УУД_сентябрь!AC7</f>
        <v>0.5512820512820512</v>
      </c>
      <c r="M7" s="30"/>
      <c r="N7" s="52">
        <f>УУД_май!U7</f>
        <v>0</v>
      </c>
      <c r="O7" s="52">
        <f>УУД_май!V7</f>
        <v>1</v>
      </c>
      <c r="P7" s="52">
        <f>УУД_май!W7</f>
        <v>0.8</v>
      </c>
      <c r="Q7" s="52">
        <f>УУД_май!X7</f>
        <v>1</v>
      </c>
      <c r="R7" s="52">
        <f>УУД_май!Y7</f>
        <v>0.5</v>
      </c>
      <c r="S7" s="52">
        <f>УУД_май!Z7</f>
        <v>0.5</v>
      </c>
      <c r="T7" s="52">
        <f>УУД_май!AA7</f>
        <v>0.5714285714285714</v>
      </c>
      <c r="U7" s="52">
        <f>УУД_май!AB7</f>
        <v>4.371428571428571</v>
      </c>
      <c r="V7" s="102">
        <f>УУД_май!AC7</f>
        <v>0.2732142857142857</v>
      </c>
      <c r="W7" s="103"/>
      <c r="X7" s="104">
        <f>УУД_май!U7</f>
        <v>0</v>
      </c>
      <c r="Y7" s="104">
        <f>УУД_май!V7</f>
        <v>1</v>
      </c>
      <c r="Z7" s="105">
        <f>УУД_май!W7</f>
        <v>0.8</v>
      </c>
      <c r="AA7" s="105">
        <f>УУД_май!X7</f>
        <v>1</v>
      </c>
      <c r="AB7" s="105">
        <f>УУД_май!Y7</f>
        <v>0.5</v>
      </c>
      <c r="AC7" s="105">
        <f>УУД_май!Z7</f>
        <v>0.5</v>
      </c>
      <c r="AD7" s="106">
        <f>УУД_май!AA7</f>
        <v>0.5714285714285714</v>
      </c>
      <c r="AE7" s="106">
        <f>УУД_май!AB7</f>
        <v>4.371428571428571</v>
      </c>
      <c r="AF7" s="107">
        <f>УУД_май!AC7</f>
        <v>0.2732142857142857</v>
      </c>
      <c r="AG7" s="1"/>
    </row>
    <row r="8" spans="1:33" ht="15">
      <c r="A8" s="20">
        <v>6</v>
      </c>
      <c r="B8" s="20" t="s">
        <v>7</v>
      </c>
      <c r="C8" s="20" t="s">
        <v>13</v>
      </c>
      <c r="D8" s="39">
        <f>УУД_сентябрь!U8</f>
        <v>1</v>
      </c>
      <c r="E8" s="39">
        <f>УУД_сентябрь!V8</f>
        <v>1</v>
      </c>
      <c r="F8" s="39">
        <f>УУД_сентябрь!W8</f>
        <v>1</v>
      </c>
      <c r="G8" s="39">
        <f>УУД_сентябрь!X8</f>
        <v>1</v>
      </c>
      <c r="H8" s="39">
        <f>УУД_сентябрь!Y8</f>
        <v>1</v>
      </c>
      <c r="I8" s="39">
        <f>УУД_сентябрь!Z8</f>
        <v>1</v>
      </c>
      <c r="J8" s="39">
        <f>УУД_сентябрь!AA8</f>
        <v>2</v>
      </c>
      <c r="K8" s="69">
        <f>УУД_сентябрь!AB8</f>
        <v>8</v>
      </c>
      <c r="L8" s="68">
        <f>УУД_сентябрь!AC8</f>
        <v>0.6153846153846154</v>
      </c>
      <c r="M8" s="30"/>
      <c r="N8" s="52">
        <f>УУД_май!U8</f>
        <v>1</v>
      </c>
      <c r="O8" s="52">
        <f>УУД_май!V8</f>
        <v>1</v>
      </c>
      <c r="P8" s="52">
        <f>УУД_май!W8</f>
        <v>0.4</v>
      </c>
      <c r="Q8" s="52">
        <f>УУД_май!X8</f>
        <v>1</v>
      </c>
      <c r="R8" s="52">
        <f>УУД_май!Y8</f>
        <v>0</v>
      </c>
      <c r="S8" s="52">
        <f>УУД_май!Z8</f>
        <v>0.5</v>
      </c>
      <c r="T8" s="52">
        <f>УУД_май!AA8</f>
        <v>0.2857142857142857</v>
      </c>
      <c r="U8" s="52">
        <f>УУД_май!AB8</f>
        <v>4.185714285714286</v>
      </c>
      <c r="V8" s="102">
        <f>УУД_май!AC8</f>
        <v>0.26160714285714287</v>
      </c>
      <c r="W8" s="103"/>
      <c r="X8" s="104">
        <f>УУД_май!U8</f>
        <v>1</v>
      </c>
      <c r="Y8" s="104">
        <f>УУД_май!V8</f>
        <v>1</v>
      </c>
      <c r="Z8" s="105">
        <f>УУД_май!W8</f>
        <v>0.4</v>
      </c>
      <c r="AA8" s="105">
        <f>УУД_май!X8</f>
        <v>1</v>
      </c>
      <c r="AB8" s="105">
        <f>УУД_май!Y8</f>
        <v>0</v>
      </c>
      <c r="AC8" s="105">
        <f>УУД_май!Z8</f>
        <v>0.5</v>
      </c>
      <c r="AD8" s="106">
        <f>УУД_май!AA8</f>
        <v>0.2857142857142857</v>
      </c>
      <c r="AE8" s="106">
        <f>УУД_май!AB8</f>
        <v>4.185714285714286</v>
      </c>
      <c r="AF8" s="107">
        <f>УУД_май!AC8</f>
        <v>0.26160714285714287</v>
      </c>
      <c r="AG8" s="1"/>
    </row>
    <row r="9" spans="1:33" ht="15">
      <c r="A9" s="20">
        <v>7</v>
      </c>
      <c r="B9" s="20" t="s">
        <v>9</v>
      </c>
      <c r="C9" s="20" t="s">
        <v>14</v>
      </c>
      <c r="D9" s="39">
        <f>УУД_сентябрь!U9</f>
        <v>0.6666666666666666</v>
      </c>
      <c r="E9" s="39">
        <f>УУД_сентябрь!V9</f>
        <v>0</v>
      </c>
      <c r="F9" s="39">
        <f>УУД_сентябрь!W9</f>
        <v>0.5</v>
      </c>
      <c r="G9" s="39">
        <f>УУД_сентябрь!X9</f>
        <v>0.6666666666666666</v>
      </c>
      <c r="H9" s="39">
        <f>УУД_сентябрь!Y9</f>
        <v>0</v>
      </c>
      <c r="I9" s="39">
        <f>УУД_сентябрь!Z9</f>
        <v>1</v>
      </c>
      <c r="J9" s="39">
        <f>УУД_сентябрь!AA9</f>
        <v>2</v>
      </c>
      <c r="K9" s="69">
        <f>УУД_сентябрь!AB9</f>
        <v>4.833333333333333</v>
      </c>
      <c r="L9" s="68">
        <f>УУД_сентябрь!AC9</f>
        <v>0.37179487179487175</v>
      </c>
      <c r="M9" s="30"/>
      <c r="N9" s="52">
        <f>УУД_май!U9</f>
        <v>1</v>
      </c>
      <c r="O9" s="52">
        <f>УУД_май!V9</f>
        <v>0</v>
      </c>
      <c r="P9" s="52">
        <f>УУД_май!W9</f>
        <v>0.8</v>
      </c>
      <c r="Q9" s="52">
        <f>УУД_май!X9</f>
        <v>1</v>
      </c>
      <c r="R9" s="52">
        <f>УУД_май!Y9</f>
        <v>0</v>
      </c>
      <c r="S9" s="52">
        <f>УУД_май!Z9</f>
        <v>0.5</v>
      </c>
      <c r="T9" s="52">
        <f>УУД_май!AA9</f>
        <v>0</v>
      </c>
      <c r="U9" s="52">
        <f>УУД_май!AB9</f>
        <v>3.3</v>
      </c>
      <c r="V9" s="102">
        <f>УУД_май!AC9</f>
        <v>0.20625</v>
      </c>
      <c r="W9" s="103"/>
      <c r="X9" s="104">
        <f>УУД_май!U9</f>
        <v>1</v>
      </c>
      <c r="Y9" s="104">
        <f>УУД_май!V9</f>
        <v>0</v>
      </c>
      <c r="Z9" s="105">
        <f>УУД_май!W9</f>
        <v>0.8</v>
      </c>
      <c r="AA9" s="105">
        <f>УУД_май!X9</f>
        <v>1</v>
      </c>
      <c r="AB9" s="105">
        <f>УУД_май!Y9</f>
        <v>0</v>
      </c>
      <c r="AC9" s="105">
        <f>УУД_май!Z9</f>
        <v>0.5</v>
      </c>
      <c r="AD9" s="106">
        <f>УУД_май!AA9</f>
        <v>0</v>
      </c>
      <c r="AE9" s="106">
        <f>УУД_май!AB9</f>
        <v>3.3</v>
      </c>
      <c r="AF9" s="107">
        <f>УУД_май!AC9</f>
        <v>0.20625</v>
      </c>
      <c r="AG9" s="1"/>
    </row>
    <row r="10" spans="1:33" ht="15">
      <c r="A10" s="20">
        <v>8</v>
      </c>
      <c r="B10" s="20" t="s">
        <v>9</v>
      </c>
      <c r="C10" s="20" t="s">
        <v>33</v>
      </c>
      <c r="D10" s="39">
        <f>УУД_сентябрь!U10</f>
        <v>1</v>
      </c>
      <c r="E10" s="39">
        <f>УУД_сентябрь!V10</f>
        <v>1</v>
      </c>
      <c r="F10" s="39">
        <f>УУД_сентябрь!W10</f>
        <v>1</v>
      </c>
      <c r="G10" s="39">
        <f>УУД_сентябрь!X10</f>
        <v>0.6666666666666666</v>
      </c>
      <c r="H10" s="39">
        <f>УУД_сентябрь!Y10</f>
        <v>1</v>
      </c>
      <c r="I10" s="39">
        <f>УУД_сентябрь!Z10</f>
        <v>1</v>
      </c>
      <c r="J10" s="39">
        <f>УУД_сентябрь!AA10</f>
        <v>1.5</v>
      </c>
      <c r="K10" s="69">
        <f>УУД_сентябрь!AB10</f>
        <v>7.166666666666666</v>
      </c>
      <c r="L10" s="68">
        <f>УУД_сентябрь!AC10</f>
        <v>0.5512820512820512</v>
      </c>
      <c r="M10" s="30"/>
      <c r="N10" s="52">
        <f>УУД_май!U10</f>
        <v>1</v>
      </c>
      <c r="O10" s="52">
        <f>УУД_май!V10</f>
        <v>0</v>
      </c>
      <c r="P10" s="52">
        <f>УУД_май!W10</f>
        <v>0.8</v>
      </c>
      <c r="Q10" s="52">
        <f>УУД_май!X10</f>
        <v>0</v>
      </c>
      <c r="R10" s="52">
        <f>УУД_май!Y10</f>
        <v>0.5</v>
      </c>
      <c r="S10" s="52">
        <f>УУД_май!Z10</f>
        <v>0</v>
      </c>
      <c r="T10" s="52">
        <f>УУД_май!AA10</f>
        <v>0.14285714285714285</v>
      </c>
      <c r="U10" s="52">
        <f>УУД_май!AB10</f>
        <v>2.4428571428571426</v>
      </c>
      <c r="V10" s="102">
        <f>УУД_май!AC10</f>
        <v>0.1526785714285714</v>
      </c>
      <c r="W10" s="103"/>
      <c r="X10" s="104">
        <f>УУД_май!U10</f>
        <v>1</v>
      </c>
      <c r="Y10" s="104">
        <f>УУД_май!V10</f>
        <v>0</v>
      </c>
      <c r="Z10" s="105">
        <f>УУД_май!W10</f>
        <v>0.8</v>
      </c>
      <c r="AA10" s="105">
        <f>УУД_май!X10</f>
        <v>0</v>
      </c>
      <c r="AB10" s="105">
        <f>УУД_май!Y10</f>
        <v>0.5</v>
      </c>
      <c r="AC10" s="105">
        <f>УУД_май!Z10</f>
        <v>0</v>
      </c>
      <c r="AD10" s="106">
        <f>УУД_май!AA10</f>
        <v>0.14285714285714285</v>
      </c>
      <c r="AE10" s="106">
        <f>УУД_май!AB10</f>
        <v>2.4428571428571426</v>
      </c>
      <c r="AF10" s="107">
        <f>УУД_май!AC10</f>
        <v>0.1526785714285714</v>
      </c>
      <c r="AG10" s="1"/>
    </row>
    <row r="11" spans="1:33" ht="15">
      <c r="A11" s="20">
        <v>9</v>
      </c>
      <c r="B11" s="20" t="s">
        <v>7</v>
      </c>
      <c r="C11" s="20" t="s">
        <v>15</v>
      </c>
      <c r="D11" s="39">
        <f>УУД_сентябрь!U11</f>
        <v>0.6666666666666666</v>
      </c>
      <c r="E11" s="39">
        <f>УУД_сентябрь!V11</f>
        <v>1</v>
      </c>
      <c r="F11" s="39">
        <f>УУД_сентябрь!W11</f>
        <v>1</v>
      </c>
      <c r="G11" s="39">
        <f>УУД_сентябрь!X11</f>
        <v>1</v>
      </c>
      <c r="H11" s="39">
        <f>УУД_сентябрь!Y11</f>
        <v>1</v>
      </c>
      <c r="I11" s="39">
        <f>УУД_сентябрь!Z11</f>
        <v>1</v>
      </c>
      <c r="J11" s="39">
        <f>УУД_сентябрь!AA11</f>
        <v>2</v>
      </c>
      <c r="K11" s="69">
        <f>УУД_сентябрь!AB11</f>
        <v>7.666666666666666</v>
      </c>
      <c r="L11" s="68">
        <f>УУД_сентябрь!AC11</f>
        <v>0.5897435897435896</v>
      </c>
      <c r="M11" s="30"/>
      <c r="N11" s="52">
        <f>УУД_май!U11</f>
        <v>0</v>
      </c>
      <c r="O11" s="52">
        <f>УУД_май!V11</f>
        <v>0</v>
      </c>
      <c r="P11" s="52">
        <f>УУД_май!W11</f>
        <v>0.4</v>
      </c>
      <c r="Q11" s="52">
        <f>УУД_май!X11</f>
        <v>1</v>
      </c>
      <c r="R11" s="52">
        <f>УУД_май!Y11</f>
        <v>0</v>
      </c>
      <c r="S11" s="52">
        <f>УУД_май!Z11</f>
        <v>0.5</v>
      </c>
      <c r="T11" s="52">
        <f>УУД_май!AA11</f>
        <v>0.2857142857142857</v>
      </c>
      <c r="U11" s="52">
        <f>УУД_май!AB11</f>
        <v>2.1857142857142855</v>
      </c>
      <c r="V11" s="102">
        <f>УУД_май!AC11</f>
        <v>0.13660714285714284</v>
      </c>
      <c r="W11" s="103"/>
      <c r="X11" s="104">
        <f>УУД_май!U11</f>
        <v>0</v>
      </c>
      <c r="Y11" s="104">
        <f>УУД_май!V11</f>
        <v>0</v>
      </c>
      <c r="Z11" s="105">
        <f>УУД_май!W11</f>
        <v>0.4</v>
      </c>
      <c r="AA11" s="105">
        <f>УУД_май!X11</f>
        <v>1</v>
      </c>
      <c r="AB11" s="105">
        <f>УУД_май!Y11</f>
        <v>0</v>
      </c>
      <c r="AC11" s="105">
        <f>УУД_май!Z11</f>
        <v>0.5</v>
      </c>
      <c r="AD11" s="106">
        <f>УУД_май!AA11</f>
        <v>0.2857142857142857</v>
      </c>
      <c r="AE11" s="106">
        <f>УУД_май!AB11</f>
        <v>2.1857142857142855</v>
      </c>
      <c r="AF11" s="107">
        <f>УУД_май!AC11</f>
        <v>0.13660714285714284</v>
      </c>
      <c r="AG11" s="1"/>
    </row>
    <row r="12" spans="1:33" ht="15">
      <c r="A12" s="20">
        <v>10</v>
      </c>
      <c r="B12" s="20" t="s">
        <v>9</v>
      </c>
      <c r="C12" s="20" t="s">
        <v>16</v>
      </c>
      <c r="D12" s="39">
        <f>УУД_сентябрь!U12</f>
        <v>1</v>
      </c>
      <c r="E12" s="39">
        <f>УУД_сентябрь!V12</f>
        <v>0</v>
      </c>
      <c r="F12" s="39">
        <f>УУД_сентябрь!W12</f>
        <v>1</v>
      </c>
      <c r="G12" s="39">
        <f>УУД_сентябрь!X12</f>
        <v>1</v>
      </c>
      <c r="H12" s="39">
        <f>УУД_сентябрь!Y12</f>
        <v>1</v>
      </c>
      <c r="I12" s="39">
        <f>УУД_сентябрь!Z12</f>
        <v>1</v>
      </c>
      <c r="J12" s="39">
        <f>УУД_сентябрь!AA12</f>
        <v>1.5</v>
      </c>
      <c r="K12" s="69">
        <f>УУД_сентябрь!AB12</f>
        <v>6.5</v>
      </c>
      <c r="L12" s="68">
        <f>УУД_сентябрь!AC12</f>
        <v>0.5</v>
      </c>
      <c r="M12" s="30"/>
      <c r="N12" s="52">
        <f>УУД_май!U12</f>
        <v>0</v>
      </c>
      <c r="O12" s="52">
        <f>УУД_май!V12</f>
        <v>0</v>
      </c>
      <c r="P12" s="52">
        <f>УУД_май!W12</f>
        <v>0.6</v>
      </c>
      <c r="Q12" s="52">
        <f>УУД_май!X12</f>
        <v>0</v>
      </c>
      <c r="R12" s="52">
        <f>УУД_май!Y12</f>
        <v>0.5</v>
      </c>
      <c r="S12" s="52">
        <f>УУД_май!Z12</f>
        <v>0</v>
      </c>
      <c r="T12" s="52">
        <f>УУД_май!AA12</f>
        <v>0.14285714285714285</v>
      </c>
      <c r="U12" s="52">
        <f>УУД_май!AB12</f>
        <v>1.2428571428571429</v>
      </c>
      <c r="V12" s="102">
        <f>УУД_май!AC12</f>
        <v>0.07767857142857143</v>
      </c>
      <c r="W12" s="103"/>
      <c r="X12" s="104">
        <f>УУД_май!U12</f>
        <v>0</v>
      </c>
      <c r="Y12" s="104">
        <f>УУД_май!V12</f>
        <v>0</v>
      </c>
      <c r="Z12" s="105">
        <f>УУД_май!W12</f>
        <v>0.6</v>
      </c>
      <c r="AA12" s="105">
        <f>УУД_май!X12</f>
        <v>0</v>
      </c>
      <c r="AB12" s="105">
        <f>УУД_май!Y12</f>
        <v>0.5</v>
      </c>
      <c r="AC12" s="105">
        <f>УУД_май!Z12</f>
        <v>0</v>
      </c>
      <c r="AD12" s="106">
        <f>УУД_май!AA12</f>
        <v>0.14285714285714285</v>
      </c>
      <c r="AE12" s="106">
        <f>УУД_май!AB12</f>
        <v>1.2428571428571429</v>
      </c>
      <c r="AF12" s="107">
        <f>УУД_май!AC12</f>
        <v>0.07767857142857143</v>
      </c>
      <c r="AG12" s="1"/>
    </row>
    <row r="13" spans="1:33" ht="15">
      <c r="A13" s="20">
        <v>11</v>
      </c>
      <c r="B13" s="20" t="s">
        <v>7</v>
      </c>
      <c r="C13" s="20" t="s">
        <v>17</v>
      </c>
      <c r="D13" s="39">
        <f>УУД_сентябрь!U13</f>
        <v>0.6666666666666666</v>
      </c>
      <c r="E13" s="39">
        <f>УУД_сентябрь!V13</f>
        <v>1</v>
      </c>
      <c r="F13" s="39">
        <f>УУД_сентябрь!W13</f>
        <v>0.5</v>
      </c>
      <c r="G13" s="39">
        <f>УУД_сентябрь!X13</f>
        <v>0.6666666666666666</v>
      </c>
      <c r="H13" s="39">
        <f>УУД_сентябрь!Y13</f>
        <v>0</v>
      </c>
      <c r="I13" s="39">
        <f>УУД_сентябрь!Z13</f>
        <v>0</v>
      </c>
      <c r="J13" s="39">
        <f>УУД_сентябрь!AA13</f>
        <v>1.5</v>
      </c>
      <c r="K13" s="69">
        <f>УУД_сентябрь!AB13</f>
        <v>4.333333333333333</v>
      </c>
      <c r="L13" s="68">
        <f>УУД_сентябрь!AC13</f>
        <v>0.3333333333333333</v>
      </c>
      <c r="M13" s="30"/>
      <c r="N13" s="52">
        <f>УУД_май!U13</f>
        <v>0</v>
      </c>
      <c r="O13" s="52">
        <f>УУД_май!V13</f>
        <v>0</v>
      </c>
      <c r="P13" s="52">
        <f>УУД_май!W13</f>
        <v>0.8</v>
      </c>
      <c r="Q13" s="52">
        <f>УУД_май!X13</f>
        <v>0</v>
      </c>
      <c r="R13" s="52">
        <f>УУД_май!Y13</f>
        <v>0</v>
      </c>
      <c r="S13" s="52">
        <f>УУД_май!Z13</f>
        <v>0</v>
      </c>
      <c r="T13" s="52">
        <f>УУД_май!AA13</f>
        <v>0.2857142857142857</v>
      </c>
      <c r="U13" s="52">
        <f>УУД_май!AB13</f>
        <v>1.0857142857142859</v>
      </c>
      <c r="V13" s="102">
        <f>УУД_май!AC13</f>
        <v>0.06785714285714287</v>
      </c>
      <c r="W13" s="103"/>
      <c r="X13" s="104">
        <f>УУД_май!U13</f>
        <v>0</v>
      </c>
      <c r="Y13" s="104">
        <f>УУД_май!V13</f>
        <v>0</v>
      </c>
      <c r="Z13" s="105">
        <f>УУД_май!W13</f>
        <v>0.8</v>
      </c>
      <c r="AA13" s="105">
        <f>УУД_май!X13</f>
        <v>0</v>
      </c>
      <c r="AB13" s="105">
        <f>УУД_май!Y13</f>
        <v>0</v>
      </c>
      <c r="AC13" s="105">
        <f>УУД_май!Z13</f>
        <v>0</v>
      </c>
      <c r="AD13" s="106">
        <f>УУД_май!AA13</f>
        <v>0.2857142857142857</v>
      </c>
      <c r="AE13" s="106">
        <f>УУД_май!AB13</f>
        <v>1.0857142857142859</v>
      </c>
      <c r="AF13" s="107">
        <f>УУД_май!AC13</f>
        <v>0.06785714285714287</v>
      </c>
      <c r="AG13" s="1"/>
    </row>
    <row r="14" spans="1:33" ht="15">
      <c r="A14" s="20">
        <v>12</v>
      </c>
      <c r="B14" s="20" t="s">
        <v>7</v>
      </c>
      <c r="C14" s="20" t="s">
        <v>18</v>
      </c>
      <c r="D14" s="39">
        <f>УУД_сентябрь!U14</f>
        <v>0.6666666666666666</v>
      </c>
      <c r="E14" s="39">
        <f>УУД_сентябрь!V14</f>
        <v>1</v>
      </c>
      <c r="F14" s="39">
        <f>УУД_сентябрь!W14</f>
        <v>1</v>
      </c>
      <c r="G14" s="39">
        <f>УУД_сентябрь!X14</f>
        <v>0.6666666666666666</v>
      </c>
      <c r="H14" s="39">
        <f>УУД_сентябрь!Y14</f>
        <v>1</v>
      </c>
      <c r="I14" s="39">
        <f>УУД_сентябрь!Z14</f>
        <v>1</v>
      </c>
      <c r="J14" s="39">
        <f>УУД_сентябрь!AA14</f>
        <v>1.5</v>
      </c>
      <c r="K14" s="69">
        <f>УУД_сентябрь!AB14</f>
        <v>6.833333333333333</v>
      </c>
      <c r="L14" s="68">
        <f>УУД_сентябрь!AC14</f>
        <v>0.5256410256410257</v>
      </c>
      <c r="M14" s="30"/>
      <c r="N14" s="52">
        <f>УУД_май!U14</f>
        <v>1</v>
      </c>
      <c r="O14" s="52">
        <f>УУД_май!V14</f>
        <v>1</v>
      </c>
      <c r="P14" s="52">
        <f>УУД_май!W14</f>
        <v>0.6</v>
      </c>
      <c r="Q14" s="52">
        <f>УУД_май!X14</f>
        <v>0</v>
      </c>
      <c r="R14" s="52">
        <f>УУД_май!Y14</f>
        <v>0</v>
      </c>
      <c r="S14" s="52">
        <f>УУД_май!Z14</f>
        <v>0</v>
      </c>
      <c r="T14" s="52">
        <f>УУД_май!AA14</f>
        <v>0.42857142857142855</v>
      </c>
      <c r="U14" s="52">
        <f>УУД_май!AB14</f>
        <v>3.0285714285714285</v>
      </c>
      <c r="V14" s="102">
        <f>УУД_май!AC14</f>
        <v>0.18928571428571428</v>
      </c>
      <c r="W14" s="103"/>
      <c r="X14" s="104">
        <f>УУД_май!U14</f>
        <v>1</v>
      </c>
      <c r="Y14" s="104">
        <f>УУД_май!V14</f>
        <v>1</v>
      </c>
      <c r="Z14" s="105">
        <f>УУД_май!W14</f>
        <v>0.6</v>
      </c>
      <c r="AA14" s="105">
        <f>УУД_май!X14</f>
        <v>0</v>
      </c>
      <c r="AB14" s="105">
        <f>УУД_май!Y14</f>
        <v>0</v>
      </c>
      <c r="AC14" s="105">
        <f>УУД_май!Z14</f>
        <v>0</v>
      </c>
      <c r="AD14" s="106">
        <f>УУД_май!AA14</f>
        <v>0.42857142857142855</v>
      </c>
      <c r="AE14" s="106">
        <f>УУД_май!AB14</f>
        <v>3.0285714285714285</v>
      </c>
      <c r="AF14" s="107">
        <f>УУД_май!AC14</f>
        <v>0.18928571428571428</v>
      </c>
      <c r="AG14" s="1"/>
    </row>
    <row r="15" spans="1:33" ht="15">
      <c r="A15" s="20">
        <v>13</v>
      </c>
      <c r="B15" s="20" t="s">
        <v>9</v>
      </c>
      <c r="C15" s="20" t="s">
        <v>19</v>
      </c>
      <c r="D15" s="39">
        <f>УУД_сентябрь!U15</f>
        <v>1</v>
      </c>
      <c r="E15" s="39">
        <f>УУД_сентябрь!V15</f>
        <v>1</v>
      </c>
      <c r="F15" s="39">
        <f>УУД_сентябрь!W15</f>
        <v>1</v>
      </c>
      <c r="G15" s="39">
        <f>УУД_сентябрь!X15</f>
        <v>1</v>
      </c>
      <c r="H15" s="39">
        <f>УУД_сентябрь!Y15</f>
        <v>1</v>
      </c>
      <c r="I15" s="39">
        <f>УУД_сентябрь!Z15</f>
        <v>1</v>
      </c>
      <c r="J15" s="39">
        <f>УУД_сентябрь!AA15</f>
        <v>2</v>
      </c>
      <c r="K15" s="69">
        <f>УУД_сентябрь!AB15</f>
        <v>8</v>
      </c>
      <c r="L15" s="68">
        <f>УУД_сентябрь!AC15</f>
        <v>0.6153846153846154</v>
      </c>
      <c r="M15" s="30"/>
      <c r="N15" s="52">
        <f>УУД_май!U15</f>
        <v>1</v>
      </c>
      <c r="O15" s="52">
        <f>УУД_май!V15</f>
        <v>0</v>
      </c>
      <c r="P15" s="52">
        <f>УУД_май!W15</f>
        <v>0.8</v>
      </c>
      <c r="Q15" s="52">
        <f>УУД_май!X15</f>
        <v>1</v>
      </c>
      <c r="R15" s="52">
        <f>УУД_май!Y15</f>
        <v>0</v>
      </c>
      <c r="S15" s="52">
        <f>УУД_май!Z15</f>
        <v>0.5</v>
      </c>
      <c r="T15" s="52">
        <f>УУД_май!AA15</f>
        <v>0.14285714285714285</v>
      </c>
      <c r="U15" s="52">
        <f>УУД_май!AB15</f>
        <v>3.4428571428571426</v>
      </c>
      <c r="V15" s="102">
        <f>УУД_май!AC15</f>
        <v>0.2151785714285714</v>
      </c>
      <c r="W15" s="103"/>
      <c r="X15" s="104">
        <f>УУД_май!U15</f>
        <v>1</v>
      </c>
      <c r="Y15" s="104">
        <f>УУД_май!V15</f>
        <v>0</v>
      </c>
      <c r="Z15" s="105">
        <f>УУД_май!W15</f>
        <v>0.8</v>
      </c>
      <c r="AA15" s="105">
        <f>УУД_май!X15</f>
        <v>1</v>
      </c>
      <c r="AB15" s="105">
        <f>УУД_май!Y15</f>
        <v>0</v>
      </c>
      <c r="AC15" s="105">
        <f>УУД_май!Z15</f>
        <v>0.5</v>
      </c>
      <c r="AD15" s="106">
        <f>УУД_май!AA15</f>
        <v>0.14285714285714285</v>
      </c>
      <c r="AE15" s="106">
        <f>УУД_май!AB15</f>
        <v>3.4428571428571426</v>
      </c>
      <c r="AF15" s="107">
        <f>УУД_май!AC15</f>
        <v>0.2151785714285714</v>
      </c>
      <c r="AG15" s="1"/>
    </row>
    <row r="16" spans="1:33" ht="15">
      <c r="A16" s="20">
        <v>14</v>
      </c>
      <c r="B16" s="20" t="s">
        <v>9</v>
      </c>
      <c r="C16" s="20" t="s">
        <v>20</v>
      </c>
      <c r="D16" s="39">
        <f>УУД_сентябрь!U16</f>
        <v>1</v>
      </c>
      <c r="E16" s="39">
        <f>УУД_сентябрь!V16</f>
        <v>1</v>
      </c>
      <c r="F16" s="39">
        <f>УУД_сентябрь!W16</f>
        <v>0.5</v>
      </c>
      <c r="G16" s="39">
        <f>УУД_сентябрь!X16</f>
        <v>1</v>
      </c>
      <c r="H16" s="39">
        <f>УУД_сентябрь!Y16</f>
        <v>0</v>
      </c>
      <c r="I16" s="39">
        <f>УУД_сентябрь!Z16</f>
        <v>1</v>
      </c>
      <c r="J16" s="39">
        <f>УУД_сентябрь!AA16</f>
        <v>2</v>
      </c>
      <c r="K16" s="69">
        <f>УУД_сентябрь!AB16</f>
        <v>6.5</v>
      </c>
      <c r="L16" s="68">
        <f>УУД_сентябрь!AC16</f>
        <v>0.5</v>
      </c>
      <c r="M16" s="30"/>
      <c r="N16" s="52">
        <f>УУД_май!U16</f>
        <v>1</v>
      </c>
      <c r="O16" s="52">
        <f>УУД_май!V16</f>
        <v>1</v>
      </c>
      <c r="P16" s="52">
        <f>УУД_май!W16</f>
        <v>0.8</v>
      </c>
      <c r="Q16" s="52">
        <f>УУД_май!X16</f>
        <v>1</v>
      </c>
      <c r="R16" s="52">
        <f>УУД_май!Y16</f>
        <v>0.5</v>
      </c>
      <c r="S16" s="52">
        <f>УУД_май!Z16</f>
        <v>0.5</v>
      </c>
      <c r="T16" s="52">
        <f>УУД_май!AA16</f>
        <v>0.8571428571428571</v>
      </c>
      <c r="U16" s="52">
        <f>УУД_май!AB16</f>
        <v>5.657142857142857</v>
      </c>
      <c r="V16" s="102">
        <f>УУД_май!AC16</f>
        <v>0.35357142857142854</v>
      </c>
      <c r="W16" s="103"/>
      <c r="X16" s="104">
        <f>УУД_май!U16</f>
        <v>1</v>
      </c>
      <c r="Y16" s="104">
        <f>УУД_май!V16</f>
        <v>1</v>
      </c>
      <c r="Z16" s="105">
        <f>УУД_май!W16</f>
        <v>0.8</v>
      </c>
      <c r="AA16" s="105">
        <f>УУД_май!X16</f>
        <v>1</v>
      </c>
      <c r="AB16" s="105">
        <f>УУД_май!Y16</f>
        <v>0.5</v>
      </c>
      <c r="AC16" s="105">
        <f>УУД_май!Z16</f>
        <v>0.5</v>
      </c>
      <c r="AD16" s="106">
        <f>УУД_май!AA16</f>
        <v>0.8571428571428571</v>
      </c>
      <c r="AE16" s="106">
        <f>УУД_май!AB16</f>
        <v>5.657142857142857</v>
      </c>
      <c r="AF16" s="107">
        <f>УУД_май!AC16</f>
        <v>0.35357142857142854</v>
      </c>
      <c r="AG16" s="1"/>
    </row>
    <row r="17" spans="1:33" ht="15">
      <c r="A17" s="20">
        <v>15</v>
      </c>
      <c r="B17" s="20" t="s">
        <v>9</v>
      </c>
      <c r="C17" s="20" t="s">
        <v>21</v>
      </c>
      <c r="D17" s="39">
        <f>УУД_сентябрь!U17</f>
        <v>1</v>
      </c>
      <c r="E17" s="39">
        <f>УУД_сентябрь!V17</f>
        <v>1</v>
      </c>
      <c r="F17" s="39">
        <f>УУД_сентябрь!W17</f>
        <v>1</v>
      </c>
      <c r="G17" s="39">
        <f>УУД_сентябрь!X17</f>
        <v>0.6666666666666666</v>
      </c>
      <c r="H17" s="39">
        <f>УУД_сентябрь!Y17</f>
        <v>1</v>
      </c>
      <c r="I17" s="39">
        <f>УУД_сентябрь!Z17</f>
        <v>1</v>
      </c>
      <c r="J17" s="39">
        <f>УУД_сентябрь!AA17</f>
        <v>2</v>
      </c>
      <c r="K17" s="69">
        <f>УУД_сентябрь!AB17</f>
        <v>7.666666666666666</v>
      </c>
      <c r="L17" s="68">
        <f>УУД_сентябрь!AC17</f>
        <v>0.5897435897435896</v>
      </c>
      <c r="M17" s="30"/>
      <c r="N17" s="52">
        <f>УУД_май!U17</f>
        <v>1</v>
      </c>
      <c r="O17" s="52">
        <f>УУД_май!V17</f>
        <v>1</v>
      </c>
      <c r="P17" s="52">
        <f>УУД_май!W17</f>
        <v>0.8</v>
      </c>
      <c r="Q17" s="52">
        <f>УУД_май!X17</f>
        <v>1</v>
      </c>
      <c r="R17" s="52">
        <f>УУД_май!Y17</f>
        <v>0.5</v>
      </c>
      <c r="S17" s="52">
        <f>УУД_май!Z17</f>
        <v>0.5</v>
      </c>
      <c r="T17" s="52">
        <f>УУД_май!AA17</f>
        <v>0.7142857142857143</v>
      </c>
      <c r="U17" s="52">
        <f>УУД_май!AB17</f>
        <v>5.514285714285714</v>
      </c>
      <c r="V17" s="102">
        <f>УУД_май!AC17</f>
        <v>0.34464285714285714</v>
      </c>
      <c r="W17" s="103"/>
      <c r="X17" s="104">
        <f>УУД_май!U17</f>
        <v>1</v>
      </c>
      <c r="Y17" s="104">
        <f>УУД_май!V17</f>
        <v>1</v>
      </c>
      <c r="Z17" s="105">
        <f>УУД_май!W17</f>
        <v>0.8</v>
      </c>
      <c r="AA17" s="105">
        <f>УУД_май!X17</f>
        <v>1</v>
      </c>
      <c r="AB17" s="105">
        <f>УУД_май!Y17</f>
        <v>0.5</v>
      </c>
      <c r="AC17" s="105">
        <f>УУД_май!Z17</f>
        <v>0.5</v>
      </c>
      <c r="AD17" s="106">
        <f>УУД_май!AA17</f>
        <v>0.7142857142857143</v>
      </c>
      <c r="AE17" s="106">
        <f>УУД_май!AB17</f>
        <v>5.514285714285714</v>
      </c>
      <c r="AF17" s="107">
        <f>УУД_май!AC17</f>
        <v>0.34464285714285714</v>
      </c>
      <c r="AG17" s="1"/>
    </row>
    <row r="18" spans="1:33" ht="15">
      <c r="A18" s="20">
        <v>16</v>
      </c>
      <c r="B18" s="20" t="s">
        <v>9</v>
      </c>
      <c r="C18" s="20" t="s">
        <v>22</v>
      </c>
      <c r="D18" s="39">
        <f>УУД_сентябрь!U18</f>
        <v>1</v>
      </c>
      <c r="E18" s="39">
        <f>УУД_сентябрь!V18</f>
        <v>1</v>
      </c>
      <c r="F18" s="39">
        <f>УУД_сентябрь!W18</f>
        <v>1</v>
      </c>
      <c r="G18" s="39">
        <f>УУД_сентябрь!X18</f>
        <v>0.6666666666666666</v>
      </c>
      <c r="H18" s="39">
        <f>УУД_сентябрь!Y18</f>
        <v>1</v>
      </c>
      <c r="I18" s="39">
        <f>УУД_сентябрь!Z18</f>
        <v>1</v>
      </c>
      <c r="J18" s="39">
        <f>УУД_сентябрь!AA18</f>
        <v>2</v>
      </c>
      <c r="K18" s="69">
        <f>УУД_сентябрь!AB18</f>
        <v>7.666666666666666</v>
      </c>
      <c r="L18" s="68">
        <f>УУД_сентябрь!AC18</f>
        <v>0.5897435897435896</v>
      </c>
      <c r="M18" s="30"/>
      <c r="N18" s="52">
        <f>УУД_май!U18</f>
        <v>1</v>
      </c>
      <c r="O18" s="52">
        <f>УУД_май!V18</f>
        <v>1</v>
      </c>
      <c r="P18" s="52">
        <f>УУД_май!W18</f>
        <v>0.8</v>
      </c>
      <c r="Q18" s="52">
        <f>УУД_май!X18</f>
        <v>1</v>
      </c>
      <c r="R18" s="52">
        <f>УУД_май!Y18</f>
        <v>0.5</v>
      </c>
      <c r="S18" s="52">
        <f>УУД_май!Z18</f>
        <v>1</v>
      </c>
      <c r="T18" s="52">
        <f>УУД_май!AA18</f>
        <v>0.8571428571428571</v>
      </c>
      <c r="U18" s="52">
        <f>УУД_май!AB18</f>
        <v>6.157142857142857</v>
      </c>
      <c r="V18" s="102">
        <f>УУД_май!AC18</f>
        <v>0.38482142857142854</v>
      </c>
      <c r="W18" s="103"/>
      <c r="X18" s="104">
        <f>УУД_май!U18</f>
        <v>1</v>
      </c>
      <c r="Y18" s="104">
        <f>УУД_май!V18</f>
        <v>1</v>
      </c>
      <c r="Z18" s="105">
        <f>УУД_май!W18</f>
        <v>0.8</v>
      </c>
      <c r="AA18" s="105">
        <f>УУД_май!X18</f>
        <v>1</v>
      </c>
      <c r="AB18" s="105">
        <f>УУД_май!Y18</f>
        <v>0.5</v>
      </c>
      <c r="AC18" s="105">
        <f>УУД_май!Z18</f>
        <v>1</v>
      </c>
      <c r="AD18" s="106">
        <f>УУД_май!AA18</f>
        <v>0.8571428571428571</v>
      </c>
      <c r="AE18" s="106">
        <f>УУД_май!AB18</f>
        <v>6.157142857142857</v>
      </c>
      <c r="AF18" s="107">
        <f>УУД_май!AC18</f>
        <v>0.38482142857142854</v>
      </c>
      <c r="AG18" s="1"/>
    </row>
    <row r="19" spans="1:33" ht="15">
      <c r="A19" s="20">
        <v>17</v>
      </c>
      <c r="B19" s="20" t="s">
        <v>9</v>
      </c>
      <c r="C19" s="20" t="s">
        <v>23</v>
      </c>
      <c r="D19" s="39">
        <f>УУД_сентябрь!U19</f>
        <v>0.6666666666666666</v>
      </c>
      <c r="E19" s="39">
        <f>УУД_сентябрь!V19</f>
        <v>1</v>
      </c>
      <c r="F19" s="39">
        <f>УУД_сентябрь!W19</f>
        <v>1</v>
      </c>
      <c r="G19" s="39">
        <f>УУД_сентябрь!X19</f>
        <v>1</v>
      </c>
      <c r="H19" s="39">
        <f>УУД_сентябрь!Y19</f>
        <v>1</v>
      </c>
      <c r="I19" s="39">
        <f>УУД_сентябрь!Z19</f>
        <v>1</v>
      </c>
      <c r="J19" s="39">
        <f>УУД_сентябрь!AA19</f>
        <v>1.5</v>
      </c>
      <c r="K19" s="69">
        <f>УУД_сентябрь!AB19</f>
        <v>7.166666666666666</v>
      </c>
      <c r="L19" s="68">
        <f>УУД_сентябрь!AC19</f>
        <v>0.5512820512820512</v>
      </c>
      <c r="M19" s="30"/>
      <c r="N19" s="52">
        <f>УУД_май!U19</f>
        <v>1</v>
      </c>
      <c r="O19" s="52">
        <f>УУД_май!V19</f>
        <v>1</v>
      </c>
      <c r="P19" s="52">
        <f>УУД_май!W19</f>
        <v>0.6</v>
      </c>
      <c r="Q19" s="52">
        <f>УУД_май!X19</f>
        <v>1</v>
      </c>
      <c r="R19" s="52">
        <f>УУД_май!Y19</f>
        <v>0.5</v>
      </c>
      <c r="S19" s="52">
        <f>УУД_май!Z19</f>
        <v>0.5</v>
      </c>
      <c r="T19" s="52">
        <f>УУД_май!AA19</f>
        <v>0.5714285714285714</v>
      </c>
      <c r="U19" s="52">
        <f>УУД_май!AB19</f>
        <v>5.171428571428571</v>
      </c>
      <c r="V19" s="102">
        <f>УУД_май!AC19</f>
        <v>0.3232142857142857</v>
      </c>
      <c r="W19" s="103"/>
      <c r="X19" s="104">
        <f>УУД_май!U19</f>
        <v>1</v>
      </c>
      <c r="Y19" s="104">
        <f>УУД_май!V19</f>
        <v>1</v>
      </c>
      <c r="Z19" s="105">
        <f>УУД_май!W19</f>
        <v>0.6</v>
      </c>
      <c r="AA19" s="105">
        <f>УУД_май!X19</f>
        <v>1</v>
      </c>
      <c r="AB19" s="105">
        <f>УУД_май!Y19</f>
        <v>0.5</v>
      </c>
      <c r="AC19" s="105">
        <f>УУД_май!Z19</f>
        <v>0.5</v>
      </c>
      <c r="AD19" s="106">
        <f>УУД_май!AA19</f>
        <v>0.5714285714285714</v>
      </c>
      <c r="AE19" s="106">
        <f>УУД_май!AB19</f>
        <v>5.171428571428571</v>
      </c>
      <c r="AF19" s="107">
        <f>УУД_май!AC19</f>
        <v>0.3232142857142857</v>
      </c>
      <c r="AG19" s="1"/>
    </row>
    <row r="20" spans="1:33" ht="15">
      <c r="A20" s="20">
        <v>18</v>
      </c>
      <c r="B20" s="20" t="s">
        <v>7</v>
      </c>
      <c r="C20" s="20" t="s">
        <v>24</v>
      </c>
      <c r="D20" s="39">
        <f>УУД_сентябрь!U20</f>
        <v>1</v>
      </c>
      <c r="E20" s="39">
        <f>УУД_сентябрь!V20</f>
        <v>1</v>
      </c>
      <c r="F20" s="39">
        <f>УУД_сентябрь!W20</f>
        <v>1</v>
      </c>
      <c r="G20" s="39">
        <f>УУД_сентябрь!X20</f>
        <v>1</v>
      </c>
      <c r="H20" s="39">
        <f>УУД_сентябрь!Y20</f>
        <v>1</v>
      </c>
      <c r="I20" s="39">
        <f>УУД_сентябрь!Z20</f>
        <v>1</v>
      </c>
      <c r="J20" s="39">
        <f>УУД_сентябрь!AA20</f>
        <v>2</v>
      </c>
      <c r="K20" s="69">
        <f>УУД_сентябрь!AB20</f>
        <v>8</v>
      </c>
      <c r="L20" s="68">
        <f>УУД_сентябрь!AC20</f>
        <v>0.6153846153846154</v>
      </c>
      <c r="M20" s="30"/>
      <c r="N20" s="52">
        <f>УУД_май!U20</f>
        <v>1</v>
      </c>
      <c r="O20" s="52">
        <f>УУД_май!V20</f>
        <v>1</v>
      </c>
      <c r="P20" s="52">
        <f>УУД_май!W20</f>
        <v>0.4</v>
      </c>
      <c r="Q20" s="52">
        <f>УУД_май!X20</f>
        <v>1</v>
      </c>
      <c r="R20" s="52">
        <f>УУД_май!Y20</f>
        <v>0.5</v>
      </c>
      <c r="S20" s="52">
        <f>УУД_май!Z20</f>
        <v>0.5</v>
      </c>
      <c r="T20" s="52">
        <f>УУД_май!AA20</f>
        <v>0.5714285714285714</v>
      </c>
      <c r="U20" s="52">
        <f>УУД_май!AB20</f>
        <v>4.9714285714285715</v>
      </c>
      <c r="V20" s="102">
        <f>УУД_май!AC20</f>
        <v>0.3107142857142857</v>
      </c>
      <c r="W20" s="103"/>
      <c r="X20" s="104">
        <f>УУД_май!U20</f>
        <v>1</v>
      </c>
      <c r="Y20" s="104">
        <f>УУД_май!V20</f>
        <v>1</v>
      </c>
      <c r="Z20" s="105">
        <f>УУД_май!W20</f>
        <v>0.4</v>
      </c>
      <c r="AA20" s="105">
        <f>УУД_май!X20</f>
        <v>1</v>
      </c>
      <c r="AB20" s="105">
        <f>УУД_май!Y20</f>
        <v>0.5</v>
      </c>
      <c r="AC20" s="105">
        <f>УУД_май!Z20</f>
        <v>0.5</v>
      </c>
      <c r="AD20" s="106">
        <f>УУД_май!AA20</f>
        <v>0.5714285714285714</v>
      </c>
      <c r="AE20" s="106">
        <f>УУД_май!AB20</f>
        <v>4.9714285714285715</v>
      </c>
      <c r="AF20" s="107">
        <f>УУД_май!AC20</f>
        <v>0.3107142857142857</v>
      </c>
      <c r="AG20" s="1"/>
    </row>
    <row r="21" spans="1:33" ht="15">
      <c r="A21" s="20">
        <v>19</v>
      </c>
      <c r="B21" s="20" t="s">
        <v>7</v>
      </c>
      <c r="C21" s="20" t="s">
        <v>25</v>
      </c>
      <c r="D21" s="39">
        <f>УУД_сентябрь!U21</f>
        <v>1</v>
      </c>
      <c r="E21" s="39">
        <f>УУД_сентябрь!V21</f>
        <v>1</v>
      </c>
      <c r="F21" s="39">
        <f>УУД_сентябрь!W21</f>
        <v>1</v>
      </c>
      <c r="G21" s="39">
        <f>УУД_сентябрь!X21</f>
        <v>1</v>
      </c>
      <c r="H21" s="39">
        <f>УУД_сентябрь!Y21</f>
        <v>1</v>
      </c>
      <c r="I21" s="39">
        <f>УУД_сентябрь!Z21</f>
        <v>1</v>
      </c>
      <c r="J21" s="39">
        <f>УУД_сентябрь!AA21</f>
        <v>2</v>
      </c>
      <c r="K21" s="69">
        <f>УУД_сентябрь!AB21</f>
        <v>8</v>
      </c>
      <c r="L21" s="68">
        <f>УУД_сентябрь!AC21</f>
        <v>0.6153846153846154</v>
      </c>
      <c r="M21" s="30"/>
      <c r="N21" s="52">
        <f>УУД_май!U21</f>
        <v>0</v>
      </c>
      <c r="O21" s="52">
        <f>УУД_май!V21</f>
        <v>1</v>
      </c>
      <c r="P21" s="52">
        <f>УУД_май!W21</f>
        <v>0.8</v>
      </c>
      <c r="Q21" s="52">
        <f>УУД_май!X21</f>
        <v>1</v>
      </c>
      <c r="R21" s="52">
        <f>УУД_май!Y21</f>
        <v>0.5</v>
      </c>
      <c r="S21" s="52">
        <f>УУД_май!Z21</f>
        <v>0.5</v>
      </c>
      <c r="T21" s="52">
        <f>УУД_май!AA21</f>
        <v>0.42857142857142855</v>
      </c>
      <c r="U21" s="52">
        <f>УУД_май!AB21</f>
        <v>4.228571428571429</v>
      </c>
      <c r="V21" s="102">
        <f>УУД_май!AC21</f>
        <v>0.2642857142857143</v>
      </c>
      <c r="W21" s="103"/>
      <c r="X21" s="105">
        <f>УУД_май!U21</f>
        <v>0</v>
      </c>
      <c r="Y21" s="105">
        <f>УУД_май!V21</f>
        <v>1</v>
      </c>
      <c r="Z21" s="105">
        <f>УУД_май!W21</f>
        <v>0.8</v>
      </c>
      <c r="AA21" s="105">
        <f>УУД_май!X21</f>
        <v>1</v>
      </c>
      <c r="AB21" s="105">
        <f>УУД_май!Y21</f>
        <v>0.5</v>
      </c>
      <c r="AC21" s="105">
        <f>УУД_май!Z21</f>
        <v>0.5</v>
      </c>
      <c r="AD21" s="106">
        <f>УУД_май!AA21</f>
        <v>0.42857142857142855</v>
      </c>
      <c r="AE21" s="106">
        <f>УУД_май!AB21</f>
        <v>4.228571428571429</v>
      </c>
      <c r="AF21" s="107">
        <f>УУД_май!AC21</f>
        <v>0.2642857142857143</v>
      </c>
      <c r="AG21" s="1"/>
    </row>
    <row r="22" spans="1:33" ht="15">
      <c r="A22" s="20">
        <v>20</v>
      </c>
      <c r="B22" s="20" t="s">
        <v>9</v>
      </c>
      <c r="C22" s="20" t="s">
        <v>56</v>
      </c>
      <c r="K22" s="66"/>
      <c r="L22" s="66"/>
      <c r="W22" s="1"/>
      <c r="X22" s="105">
        <f>УУД_май!U22</f>
        <v>1</v>
      </c>
      <c r="Y22" s="105">
        <f>УУД_май!V22</f>
        <v>0</v>
      </c>
      <c r="Z22" s="105">
        <f>УУД_май!W22</f>
        <v>0.6</v>
      </c>
      <c r="AA22" s="105">
        <f>УУД_май!X22</f>
        <v>1</v>
      </c>
      <c r="AB22" s="105">
        <f>УУД_май!Y22</f>
        <v>0.5</v>
      </c>
      <c r="AC22" s="105">
        <f>УУД_май!Z22</f>
        <v>0.5</v>
      </c>
      <c r="AD22" s="106">
        <f>УУД_май!AA22</f>
        <v>0.5714285714285714</v>
      </c>
      <c r="AE22" s="106">
        <f>УУД_май!AB22</f>
        <v>4.171428571428572</v>
      </c>
      <c r="AF22" s="107">
        <f>УУД_май!AC22</f>
        <v>0.26071428571428573</v>
      </c>
      <c r="AG22" s="1"/>
    </row>
    <row r="23" spans="1:33" ht="15">
      <c r="A23" s="20">
        <v>21</v>
      </c>
      <c r="B23" s="20" t="s">
        <v>9</v>
      </c>
      <c r="C23" s="20" t="s">
        <v>58</v>
      </c>
      <c r="W23" s="1"/>
      <c r="X23" s="105">
        <f>УУД_май!U23</f>
        <v>1</v>
      </c>
      <c r="Y23" s="105">
        <f>УУД_май!V23</f>
        <v>0</v>
      </c>
      <c r="Z23" s="105">
        <f>УУД_май!W23</f>
        <v>0.8</v>
      </c>
      <c r="AA23" s="105">
        <f>УУД_май!X23</f>
        <v>1</v>
      </c>
      <c r="AB23" s="105">
        <f>УУД_май!Y23</f>
        <v>0</v>
      </c>
      <c r="AC23" s="105">
        <f>УУД_май!Z23</f>
        <v>0.5</v>
      </c>
      <c r="AD23" s="106">
        <f>УУД_май!AA23</f>
        <v>0.2857142857142857</v>
      </c>
      <c r="AE23" s="106">
        <f>УУД_май!AB23</f>
        <v>3.5857142857142854</v>
      </c>
      <c r="AF23" s="107">
        <f>УУД_май!AC23</f>
        <v>0.22410714285714284</v>
      </c>
      <c r="AG23" s="1"/>
    </row>
    <row r="24" spans="1:33" ht="15">
      <c r="A24" s="20">
        <v>22</v>
      </c>
      <c r="B24" s="20" t="s">
        <v>7</v>
      </c>
      <c r="C24" s="20" t="s">
        <v>57</v>
      </c>
      <c r="W24" s="1"/>
      <c r="X24" s="105">
        <f>УУД_май!U24</f>
        <v>0</v>
      </c>
      <c r="Y24" s="105">
        <f>УУД_май!V24</f>
        <v>0</v>
      </c>
      <c r="Z24" s="105">
        <f>УУД_май!W24</f>
        <v>0.8</v>
      </c>
      <c r="AA24" s="105">
        <f>УУД_май!X24</f>
        <v>1</v>
      </c>
      <c r="AB24" s="105">
        <f>УУД_май!Y24</f>
        <v>0.5</v>
      </c>
      <c r="AC24" s="105">
        <f>УУД_май!Z24</f>
        <v>0.5</v>
      </c>
      <c r="AD24" s="106">
        <f>УУД_май!AA24</f>
        <v>0.42857142857142855</v>
      </c>
      <c r="AE24" s="106">
        <f>УУД_май!AB24</f>
        <v>3.228571428571428</v>
      </c>
      <c r="AF24" s="107">
        <f>УУД_май!AC24</f>
        <v>0.20178571428571426</v>
      </c>
      <c r="AG24" s="1"/>
    </row>
    <row r="32" spans="3:33" ht="15">
      <c r="C32" s="25" t="s">
        <v>68</v>
      </c>
      <c r="D32" s="45">
        <f>УУД_сентябрь!U32</f>
        <v>0.2857142857142857</v>
      </c>
      <c r="E32" s="45">
        <f>УУД_сентябрь!V32</f>
        <v>0.7619047619047619</v>
      </c>
      <c r="F32" s="45">
        <f>УУД_сентябрь!W32</f>
        <v>0.4523809523809524</v>
      </c>
      <c r="G32" s="45">
        <f>УУД_сентябрь!X32</f>
        <v>0.2857142857142857</v>
      </c>
      <c r="H32" s="45">
        <f>УУД_сентябрь!Y32</f>
        <v>0.8571428571428571</v>
      </c>
      <c r="I32" s="45">
        <f>УУД_сентябрь!Z32</f>
        <v>0.9047619047619048</v>
      </c>
      <c r="J32" s="45">
        <f>УУД_сентябрь!AA32</f>
        <v>0.8452380952380952</v>
      </c>
      <c r="K32" s="45"/>
      <c r="L32" s="45"/>
      <c r="M32" s="1"/>
      <c r="N32" s="45">
        <f>УУД_май!U32</f>
        <v>0.5909090909090909</v>
      </c>
      <c r="O32" s="45">
        <f>УУД_май!V32</f>
        <v>0.47368421052631576</v>
      </c>
      <c r="P32" s="45">
        <f>УУД_май!W32</f>
        <v>0.14000000000000004</v>
      </c>
      <c r="Q32" s="45">
        <f>УУД_май!X32</f>
        <v>0.7727272727272727</v>
      </c>
      <c r="R32" s="45">
        <f>УУД_май!Y32</f>
        <v>0.29545454545454547</v>
      </c>
      <c r="S32" s="45">
        <f>УУД_май!Z32</f>
        <v>0.20454545454545456</v>
      </c>
      <c r="T32" s="108">
        <f>УУД_май!AA32</f>
        <v>0.052875695732838575</v>
      </c>
      <c r="U32" s="1"/>
      <c r="V32" s="1"/>
      <c r="W32" s="1"/>
      <c r="X32" s="112">
        <f>УУД_май!U32</f>
        <v>0.5909090909090909</v>
      </c>
      <c r="Y32" s="112">
        <f>УУД_май!V32</f>
        <v>0.47368421052631576</v>
      </c>
      <c r="Z32" s="112">
        <f>УУД_май!W32</f>
        <v>0.14000000000000004</v>
      </c>
      <c r="AA32" s="112">
        <f>УУД_май!X32</f>
        <v>0.7727272727272727</v>
      </c>
      <c r="AB32" s="112">
        <f>УУД_май!Y32</f>
        <v>0.29545454545454547</v>
      </c>
      <c r="AC32" s="112">
        <f>УУД_май!Z32</f>
        <v>0.20454545454545456</v>
      </c>
      <c r="AD32" s="112">
        <f>УУД_май!AA32</f>
        <v>0.052875695732838575</v>
      </c>
      <c r="AE32" s="112"/>
      <c r="AF32" s="44"/>
      <c r="AG32" s="1"/>
    </row>
    <row r="33" spans="3:33" ht="15">
      <c r="C33" s="20"/>
      <c r="D33" s="45"/>
      <c r="E33" s="45"/>
      <c r="F33" s="45"/>
      <c r="G33" s="45"/>
      <c r="H33" s="45"/>
      <c r="I33" s="45"/>
      <c r="J33" s="45"/>
      <c r="K33" s="45"/>
      <c r="L33" s="45"/>
      <c r="M33" s="1"/>
      <c r="N33" s="1"/>
      <c r="O33" s="1"/>
      <c r="P33" s="1"/>
      <c r="Q33" s="1"/>
      <c r="R33" s="1"/>
      <c r="S33" s="1"/>
      <c r="T33" s="109"/>
      <c r="U33" s="1"/>
      <c r="V33" s="1"/>
      <c r="W33" s="1"/>
      <c r="X33" s="113"/>
      <c r="Y33" s="113"/>
      <c r="Z33" s="113"/>
      <c r="AA33" s="113"/>
      <c r="AB33" s="113"/>
      <c r="AC33" s="113"/>
      <c r="AD33" s="113"/>
      <c r="AE33" s="113"/>
      <c r="AF33" s="1"/>
      <c r="AG33" s="1"/>
    </row>
    <row r="34" spans="3:33" ht="15">
      <c r="C34" s="43" t="s">
        <v>52</v>
      </c>
      <c r="D34" s="46">
        <f aca="true" t="shared" si="0" ref="D34:J34">AVERAGE(D3:D21)</f>
        <v>0.8596491228070174</v>
      </c>
      <c r="E34" s="46">
        <f t="shared" si="0"/>
        <v>0.7894736842105263</v>
      </c>
      <c r="F34" s="46">
        <f t="shared" si="0"/>
        <v>0.9210526315789473</v>
      </c>
      <c r="G34" s="46">
        <f t="shared" si="0"/>
        <v>0.8596491228070174</v>
      </c>
      <c r="H34" s="46">
        <f t="shared" si="0"/>
        <v>0.8421052631578947</v>
      </c>
      <c r="I34" s="46">
        <f t="shared" si="0"/>
        <v>0.8947368421052632</v>
      </c>
      <c r="J34" s="46">
        <f t="shared" si="0"/>
        <v>1.763157894736842</v>
      </c>
      <c r="K34" s="46"/>
      <c r="L34" s="46"/>
      <c r="M34" s="46"/>
      <c r="N34" s="46">
        <f aca="true" t="shared" si="1" ref="N34:T34">AVERAGE(N3:N21)</f>
        <v>0.5789473684210527</v>
      </c>
      <c r="O34" s="46">
        <f t="shared" si="1"/>
        <v>0.47368421052631576</v>
      </c>
      <c r="P34" s="46">
        <f t="shared" si="1"/>
        <v>0.6947368421052633</v>
      </c>
      <c r="Q34" s="46">
        <f t="shared" si="1"/>
        <v>0.7368421052631579</v>
      </c>
      <c r="R34" s="46">
        <f t="shared" si="1"/>
        <v>0.2894736842105263</v>
      </c>
      <c r="S34" s="46">
        <f t="shared" si="1"/>
        <v>0.39473684210526316</v>
      </c>
      <c r="T34" s="110">
        <f t="shared" si="1"/>
        <v>0.36090225563909767</v>
      </c>
      <c r="U34" s="1"/>
      <c r="V34" s="1"/>
      <c r="W34" s="1"/>
      <c r="X34" s="114">
        <f>AVERAGE(X3:X24)</f>
        <v>0.5909090909090909</v>
      </c>
      <c r="Y34" s="114">
        <f aca="true" t="shared" si="2" ref="Y34:AD34">AVERAGE(Y3:Y24)</f>
        <v>0.4090909090909091</v>
      </c>
      <c r="Z34" s="114">
        <f t="shared" si="2"/>
        <v>0.7000000000000002</v>
      </c>
      <c r="AA34" s="114">
        <f t="shared" si="2"/>
        <v>0.7727272727272727</v>
      </c>
      <c r="AB34" s="114">
        <f t="shared" si="2"/>
        <v>0.29545454545454547</v>
      </c>
      <c r="AC34" s="114">
        <f t="shared" si="2"/>
        <v>0.4090909090909091</v>
      </c>
      <c r="AD34" s="114">
        <f t="shared" si="2"/>
        <v>0.37012987012987003</v>
      </c>
      <c r="AE34" s="113"/>
      <c r="AF34" s="1"/>
      <c r="AG34" s="1"/>
    </row>
    <row r="35" spans="3:33" ht="15">
      <c r="C35" s="48"/>
      <c r="D35" s="45"/>
      <c r="E35" s="45"/>
      <c r="F35" s="45"/>
      <c r="G35" s="45"/>
      <c r="H35" s="45"/>
      <c r="I35" s="45"/>
      <c r="J35" s="45"/>
      <c r="K35" s="65"/>
      <c r="L35" s="65"/>
      <c r="U35" s="1"/>
      <c r="V35" s="1"/>
      <c r="W35" s="1"/>
      <c r="X35" s="113"/>
      <c r="Y35" s="113"/>
      <c r="Z35" s="113"/>
      <c r="AA35" s="113"/>
      <c r="AB35" s="113"/>
      <c r="AC35" s="113"/>
      <c r="AD35" s="113"/>
      <c r="AE35" s="113"/>
      <c r="AF35" s="1"/>
      <c r="AG35" s="1"/>
    </row>
    <row r="36" spans="3:33" ht="15">
      <c r="C36" s="43" t="s">
        <v>53</v>
      </c>
      <c r="D36" s="47">
        <f aca="true" t="shared" si="3" ref="D36:J36">SUM(D3:D21)</f>
        <v>16.333333333333332</v>
      </c>
      <c r="E36" s="47">
        <f t="shared" si="3"/>
        <v>15</v>
      </c>
      <c r="F36" s="47">
        <f t="shared" si="3"/>
        <v>17.5</v>
      </c>
      <c r="G36" s="47">
        <f t="shared" si="3"/>
        <v>16.333333333333332</v>
      </c>
      <c r="H36" s="47">
        <f t="shared" si="3"/>
        <v>16</v>
      </c>
      <c r="I36" s="47">
        <f t="shared" si="3"/>
        <v>17</v>
      </c>
      <c r="J36" s="47">
        <f t="shared" si="3"/>
        <v>33.5</v>
      </c>
      <c r="K36" s="47"/>
      <c r="L36" s="47"/>
      <c r="M36" s="47"/>
      <c r="N36" s="47">
        <f aca="true" t="shared" si="4" ref="N36:T36">SUM(N3:N21)</f>
        <v>11</v>
      </c>
      <c r="O36" s="47">
        <f t="shared" si="4"/>
        <v>9</v>
      </c>
      <c r="P36" s="47">
        <f t="shared" si="4"/>
        <v>13.200000000000003</v>
      </c>
      <c r="Q36" s="47">
        <f t="shared" si="4"/>
        <v>14</v>
      </c>
      <c r="R36" s="47">
        <f t="shared" si="4"/>
        <v>5.5</v>
      </c>
      <c r="S36" s="47">
        <f t="shared" si="4"/>
        <v>7.5</v>
      </c>
      <c r="T36" s="111">
        <f t="shared" si="4"/>
        <v>6.857142857142856</v>
      </c>
      <c r="U36" s="1"/>
      <c r="V36" s="1"/>
      <c r="W36" s="1"/>
      <c r="X36" s="114">
        <f>SUM(X3:X24)</f>
        <v>13</v>
      </c>
      <c r="Y36" s="114">
        <f aca="true" t="shared" si="5" ref="Y36:AD36">SUM(Y3:Y24)</f>
        <v>9</v>
      </c>
      <c r="Z36" s="114">
        <f t="shared" si="5"/>
        <v>15.400000000000004</v>
      </c>
      <c r="AA36" s="114">
        <f t="shared" si="5"/>
        <v>17</v>
      </c>
      <c r="AB36" s="114">
        <f t="shared" si="5"/>
        <v>6.5</v>
      </c>
      <c r="AC36" s="114">
        <f t="shared" si="5"/>
        <v>9</v>
      </c>
      <c r="AD36" s="114">
        <f t="shared" si="5"/>
        <v>8.14285714285714</v>
      </c>
      <c r="AE36" s="113"/>
      <c r="AF36" s="1"/>
      <c r="AG36" s="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6">
      <selection activeCell="H3" activeCellId="1" sqref="Q21:Q22 H3:H21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5" width="9.57421875" style="0" customWidth="1"/>
    <col min="6" max="6" width="6.7109375" style="0" customWidth="1"/>
    <col min="7" max="7" width="6.140625" style="0" customWidth="1"/>
  </cols>
  <sheetData>
    <row r="1" spans="1:18" s="19" customFormat="1" ht="139.5" customHeight="1">
      <c r="A1" s="157" t="s">
        <v>27</v>
      </c>
      <c r="B1" s="157"/>
      <c r="C1" s="157"/>
      <c r="D1" s="21" t="s">
        <v>2</v>
      </c>
      <c r="E1" s="71" t="s">
        <v>60</v>
      </c>
      <c r="F1" s="71" t="s">
        <v>60</v>
      </c>
      <c r="G1" s="71" t="s">
        <v>60</v>
      </c>
      <c r="H1" s="22" t="s">
        <v>70</v>
      </c>
      <c r="I1" s="80" t="s">
        <v>60</v>
      </c>
      <c r="J1" s="80" t="s">
        <v>60</v>
      </c>
      <c r="K1" s="80" t="s">
        <v>60</v>
      </c>
      <c r="L1" s="115" t="s">
        <v>70</v>
      </c>
      <c r="M1" s="150" t="s">
        <v>49</v>
      </c>
      <c r="N1" s="150" t="s">
        <v>70</v>
      </c>
      <c r="O1" s="77"/>
      <c r="P1" s="77"/>
      <c r="Q1" s="77"/>
      <c r="R1" s="77"/>
    </row>
    <row r="2" spans="1:14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72">
        <v>1</v>
      </c>
      <c r="F2" s="72">
        <v>4</v>
      </c>
      <c r="G2" s="72">
        <v>7</v>
      </c>
      <c r="H2" s="23"/>
      <c r="I2" s="81" t="str">
        <f>УУД_май!F2</f>
        <v>А2</v>
      </c>
      <c r="J2" s="81" t="str">
        <f>УУД_май!G2</f>
        <v>А3</v>
      </c>
      <c r="K2" s="81" t="str">
        <f>УУД_май!M2</f>
        <v>А9</v>
      </c>
      <c r="L2" s="75"/>
      <c r="M2" s="151" t="s">
        <v>79</v>
      </c>
      <c r="N2" s="151"/>
    </row>
    <row r="3" spans="1:17" s="19" customFormat="1" ht="15.75">
      <c r="A3" s="20">
        <v>1</v>
      </c>
      <c r="B3" s="20" t="s">
        <v>7</v>
      </c>
      <c r="C3" s="20" t="s">
        <v>5</v>
      </c>
      <c r="D3" s="26" t="s">
        <v>54</v>
      </c>
      <c r="E3" s="73">
        <v>1</v>
      </c>
      <c r="F3" s="73">
        <v>1</v>
      </c>
      <c r="G3" s="73">
        <v>1</v>
      </c>
      <c r="H3" s="53">
        <f>AVERAGE(E3:G3)</f>
        <v>1</v>
      </c>
      <c r="I3" s="81">
        <f>'УУД_декабрь '!K3</f>
        <v>1</v>
      </c>
      <c r="J3" s="82">
        <f>'УУД_декабрь '!G3</f>
        <v>1</v>
      </c>
      <c r="K3" s="81">
        <f>'УУД_декабрь '!M3</f>
        <v>0</v>
      </c>
      <c r="L3" s="116">
        <f>AVERAGE(I3:K3)</f>
        <v>0.6666666666666666</v>
      </c>
      <c r="M3" s="152">
        <v>0</v>
      </c>
      <c r="N3" s="126">
        <f>AVERAGE(M3)</f>
        <v>0</v>
      </c>
      <c r="P3" s="87" t="s">
        <v>71</v>
      </c>
      <c r="Q3" s="90">
        <v>8</v>
      </c>
    </row>
    <row r="4" spans="1:17" s="19" customFormat="1" ht="15.75">
      <c r="A4" s="20">
        <v>2</v>
      </c>
      <c r="B4" s="20" t="s">
        <v>7</v>
      </c>
      <c r="C4" s="20" t="s">
        <v>8</v>
      </c>
      <c r="D4" s="26" t="s">
        <v>54</v>
      </c>
      <c r="E4" s="73">
        <v>1</v>
      </c>
      <c r="F4" s="73">
        <v>1</v>
      </c>
      <c r="G4" s="73">
        <v>1</v>
      </c>
      <c r="H4" s="53">
        <f aca="true" t="shared" si="0" ref="H4:H21">AVERAGE(E4:G4)</f>
        <v>1</v>
      </c>
      <c r="I4" s="81">
        <f>'УУД_декабрь '!K4</f>
        <v>0</v>
      </c>
      <c r="J4" s="82">
        <f>'УУД_декабрь '!G4</f>
        <v>1</v>
      </c>
      <c r="K4" s="81">
        <f>'УУД_декабрь '!M4</f>
        <v>1</v>
      </c>
      <c r="L4" s="117">
        <f aca="true" t="shared" si="1" ref="L4:L21">AVERAGE(I4:K4)</f>
        <v>0.6666666666666666</v>
      </c>
      <c r="M4" s="152">
        <v>1</v>
      </c>
      <c r="N4" s="125">
        <f aca="true" t="shared" si="2" ref="N4:N25">AVERAGE(M4)</f>
        <v>1</v>
      </c>
      <c r="P4" s="88" t="s">
        <v>72</v>
      </c>
      <c r="Q4" s="90">
        <v>6</v>
      </c>
    </row>
    <row r="5" spans="1:17" s="19" customFormat="1" ht="15.75">
      <c r="A5" s="20">
        <v>3</v>
      </c>
      <c r="B5" s="20" t="s">
        <v>9</v>
      </c>
      <c r="C5" s="20" t="s">
        <v>10</v>
      </c>
      <c r="D5" s="26" t="s">
        <v>55</v>
      </c>
      <c r="E5" s="73">
        <v>1</v>
      </c>
      <c r="F5" s="73">
        <v>1</v>
      </c>
      <c r="G5" s="73">
        <v>0</v>
      </c>
      <c r="H5" s="53">
        <f t="shared" si="0"/>
        <v>0.6666666666666666</v>
      </c>
      <c r="I5" s="81">
        <f>'УУД_декабрь '!K5</f>
        <v>0</v>
      </c>
      <c r="J5" s="82">
        <f>'УУД_декабрь '!G5</f>
        <v>1</v>
      </c>
      <c r="K5" s="81">
        <f>'УУД_декабрь '!M5</f>
        <v>1</v>
      </c>
      <c r="L5" s="118">
        <f t="shared" si="1"/>
        <v>0.6666666666666666</v>
      </c>
      <c r="M5" s="152">
        <v>0</v>
      </c>
      <c r="N5" s="126">
        <f t="shared" si="2"/>
        <v>0</v>
      </c>
      <c r="P5" s="89" t="s">
        <v>73</v>
      </c>
      <c r="Q5" s="90">
        <v>8</v>
      </c>
    </row>
    <row r="6" spans="1:14" s="19" customFormat="1" ht="15.75">
      <c r="A6" s="20">
        <v>4</v>
      </c>
      <c r="B6" s="20" t="s">
        <v>7</v>
      </c>
      <c r="C6" s="20" t="s">
        <v>11</v>
      </c>
      <c r="D6" s="26" t="s">
        <v>54</v>
      </c>
      <c r="E6" s="73">
        <v>0</v>
      </c>
      <c r="F6" s="73">
        <v>1</v>
      </c>
      <c r="G6" s="73">
        <v>1</v>
      </c>
      <c r="H6" s="53">
        <f t="shared" si="0"/>
        <v>0.6666666666666666</v>
      </c>
      <c r="I6" s="81">
        <f>'УУД_декабрь '!K6</f>
        <v>0</v>
      </c>
      <c r="J6" s="82">
        <f>'УУД_декабрь '!G6</f>
        <v>0</v>
      </c>
      <c r="K6" s="81">
        <f>'УУД_декабрь '!M6</f>
        <v>0</v>
      </c>
      <c r="L6" s="116">
        <f t="shared" si="1"/>
        <v>0</v>
      </c>
      <c r="M6" s="152">
        <v>0</v>
      </c>
      <c r="N6" s="126">
        <f t="shared" si="2"/>
        <v>0</v>
      </c>
    </row>
    <row r="7" spans="1:14" s="19" customFormat="1" ht="15.75">
      <c r="A7" s="20">
        <v>5</v>
      </c>
      <c r="B7" s="20" t="s">
        <v>7</v>
      </c>
      <c r="C7" s="20" t="s">
        <v>12</v>
      </c>
      <c r="D7" s="26" t="s">
        <v>55</v>
      </c>
      <c r="E7" s="73">
        <v>1</v>
      </c>
      <c r="F7" s="73">
        <v>0</v>
      </c>
      <c r="G7" s="73">
        <v>1</v>
      </c>
      <c r="H7" s="53">
        <f t="shared" si="0"/>
        <v>0.6666666666666666</v>
      </c>
      <c r="I7" s="81">
        <f>'УУД_декабрь '!K7</f>
        <v>0</v>
      </c>
      <c r="J7" s="82">
        <f>'УУД_декабрь '!G7</f>
        <v>1</v>
      </c>
      <c r="K7" s="81">
        <f>'УУД_декабрь '!M7</f>
        <v>1</v>
      </c>
      <c r="L7" s="118">
        <f t="shared" si="1"/>
        <v>0.6666666666666666</v>
      </c>
      <c r="M7" s="152">
        <v>0</v>
      </c>
      <c r="N7" s="126">
        <f t="shared" si="2"/>
        <v>0</v>
      </c>
    </row>
    <row r="8" spans="1:14" s="19" customFormat="1" ht="15.75">
      <c r="A8" s="20">
        <v>6</v>
      </c>
      <c r="B8" s="20" t="s">
        <v>7</v>
      </c>
      <c r="C8" s="20" t="s">
        <v>13</v>
      </c>
      <c r="D8" s="26" t="s">
        <v>55</v>
      </c>
      <c r="E8" s="73">
        <v>1</v>
      </c>
      <c r="F8" s="73">
        <v>1</v>
      </c>
      <c r="G8" s="73">
        <v>1</v>
      </c>
      <c r="H8" s="53">
        <f t="shared" si="0"/>
        <v>1</v>
      </c>
      <c r="I8" s="81">
        <f>'УУД_декабрь '!K8</f>
        <v>0</v>
      </c>
      <c r="J8" s="82">
        <f>'УУД_декабрь '!G8</f>
        <v>1</v>
      </c>
      <c r="K8" s="81">
        <f>'УУД_декабрь '!M8</f>
        <v>1</v>
      </c>
      <c r="L8" s="117">
        <f t="shared" si="1"/>
        <v>0.6666666666666666</v>
      </c>
      <c r="M8" s="152">
        <v>1</v>
      </c>
      <c r="N8" s="125">
        <f t="shared" si="2"/>
        <v>1</v>
      </c>
    </row>
    <row r="9" spans="1:14" s="19" customFormat="1" ht="15.75">
      <c r="A9" s="20">
        <v>7</v>
      </c>
      <c r="B9" s="20" t="s">
        <v>9</v>
      </c>
      <c r="C9" s="20" t="s">
        <v>14</v>
      </c>
      <c r="D9" s="26" t="s">
        <v>55</v>
      </c>
      <c r="E9" s="73">
        <v>0</v>
      </c>
      <c r="F9" s="73">
        <v>1</v>
      </c>
      <c r="G9" s="73">
        <v>1</v>
      </c>
      <c r="H9" s="53">
        <f t="shared" si="0"/>
        <v>0.6666666666666666</v>
      </c>
      <c r="I9" s="81">
        <f>'УУД_декабрь '!K9</f>
        <v>0</v>
      </c>
      <c r="J9" s="82">
        <f>'УУД_декабрь '!G9</f>
        <v>1</v>
      </c>
      <c r="K9" s="81">
        <f>'УУД_декабрь '!M9</f>
        <v>0</v>
      </c>
      <c r="L9" s="116">
        <f t="shared" si="1"/>
        <v>0.3333333333333333</v>
      </c>
      <c r="M9" s="152">
        <v>1</v>
      </c>
      <c r="N9" s="125">
        <f t="shared" si="2"/>
        <v>1</v>
      </c>
    </row>
    <row r="10" spans="1:14" s="19" customFormat="1" ht="15.75">
      <c r="A10" s="20">
        <v>10</v>
      </c>
      <c r="B10" s="20" t="s">
        <v>7</v>
      </c>
      <c r="C10" s="20" t="s">
        <v>15</v>
      </c>
      <c r="D10" s="26" t="s">
        <v>55</v>
      </c>
      <c r="E10" s="73">
        <v>1</v>
      </c>
      <c r="F10" s="73">
        <v>1</v>
      </c>
      <c r="G10" s="73">
        <v>1</v>
      </c>
      <c r="H10" s="53">
        <f t="shared" si="0"/>
        <v>1</v>
      </c>
      <c r="I10" s="81">
        <f>'УУД_декабрь '!K10</f>
        <v>1</v>
      </c>
      <c r="J10" s="82">
        <f>'УУД_декабрь '!G10</f>
        <v>1</v>
      </c>
      <c r="K10" s="81">
        <f>'УУД_декабрь '!M10</f>
        <v>0</v>
      </c>
      <c r="L10" s="116">
        <f t="shared" si="1"/>
        <v>0.6666666666666666</v>
      </c>
      <c r="M10" s="152">
        <v>1</v>
      </c>
      <c r="N10" s="125">
        <f t="shared" si="2"/>
        <v>1</v>
      </c>
    </row>
    <row r="11" spans="1:14" s="19" customFormat="1" ht="15.75">
      <c r="A11" s="20">
        <v>11</v>
      </c>
      <c r="B11" s="20" t="s">
        <v>9</v>
      </c>
      <c r="C11" s="20" t="s">
        <v>16</v>
      </c>
      <c r="D11" s="26" t="s">
        <v>55</v>
      </c>
      <c r="E11" s="73">
        <v>0</v>
      </c>
      <c r="F11" s="73">
        <v>1</v>
      </c>
      <c r="G11" s="73">
        <v>1</v>
      </c>
      <c r="H11" s="53">
        <f t="shared" si="0"/>
        <v>0.6666666666666666</v>
      </c>
      <c r="I11" s="81">
        <f>'УУД_декабрь '!K11</f>
        <v>0</v>
      </c>
      <c r="J11" s="82">
        <f>'УУД_декабрь '!G11</f>
        <v>0</v>
      </c>
      <c r="K11" s="81">
        <f>'УУД_декабрь '!M11</f>
        <v>1</v>
      </c>
      <c r="L11" s="117">
        <f t="shared" si="1"/>
        <v>0.3333333333333333</v>
      </c>
      <c r="M11" s="152">
        <v>0</v>
      </c>
      <c r="N11" s="126">
        <f t="shared" si="2"/>
        <v>0</v>
      </c>
    </row>
    <row r="12" spans="1:14" s="19" customFormat="1" ht="15.75">
      <c r="A12" s="20">
        <v>12</v>
      </c>
      <c r="B12" s="20" t="s">
        <v>7</v>
      </c>
      <c r="C12" s="20" t="s">
        <v>17</v>
      </c>
      <c r="D12" s="26" t="s">
        <v>54</v>
      </c>
      <c r="E12" s="73">
        <v>1</v>
      </c>
      <c r="F12" s="73">
        <v>0</v>
      </c>
      <c r="G12" s="73">
        <v>1</v>
      </c>
      <c r="H12" s="53">
        <f t="shared" si="0"/>
        <v>0.6666666666666666</v>
      </c>
      <c r="I12" s="81">
        <f>'УУД_декабрь '!K12</f>
        <v>0</v>
      </c>
      <c r="J12" s="82">
        <f>'УУД_декабрь '!G12</f>
        <v>1</v>
      </c>
      <c r="K12" s="81">
        <f>'УУД_декабрь '!M12</f>
        <v>1</v>
      </c>
      <c r="L12" s="117">
        <f t="shared" si="1"/>
        <v>0.6666666666666666</v>
      </c>
      <c r="M12" s="152">
        <v>0</v>
      </c>
      <c r="N12" s="126">
        <f t="shared" si="2"/>
        <v>0</v>
      </c>
    </row>
    <row r="13" spans="1:14" s="19" customFormat="1" ht="15.75">
      <c r="A13" s="20">
        <v>13</v>
      </c>
      <c r="B13" s="20" t="s">
        <v>7</v>
      </c>
      <c r="C13" s="20" t="s">
        <v>18</v>
      </c>
      <c r="D13" s="26" t="s">
        <v>54</v>
      </c>
      <c r="E13" s="73">
        <v>1</v>
      </c>
      <c r="F13" s="73">
        <v>1</v>
      </c>
      <c r="G13" s="73">
        <v>1</v>
      </c>
      <c r="H13" s="53">
        <f t="shared" si="0"/>
        <v>1</v>
      </c>
      <c r="I13" s="81">
        <f>'УУД_декабрь '!K13</f>
        <v>1</v>
      </c>
      <c r="J13" s="82">
        <f>'УУД_декабрь '!G13</f>
        <v>1</v>
      </c>
      <c r="K13" s="81">
        <f>'УУД_декабрь '!M13</f>
        <v>0</v>
      </c>
      <c r="L13" s="117">
        <f t="shared" si="1"/>
        <v>0.6666666666666666</v>
      </c>
      <c r="M13" s="152">
        <v>0</v>
      </c>
      <c r="N13" s="126">
        <f t="shared" si="2"/>
        <v>0</v>
      </c>
    </row>
    <row r="14" spans="1:14" s="19" customFormat="1" ht="15.75">
      <c r="A14" s="20">
        <v>14</v>
      </c>
      <c r="B14" s="20" t="s">
        <v>9</v>
      </c>
      <c r="C14" s="20" t="s">
        <v>19</v>
      </c>
      <c r="D14" s="26" t="s">
        <v>55</v>
      </c>
      <c r="E14" s="73">
        <v>1</v>
      </c>
      <c r="F14" s="73">
        <v>1</v>
      </c>
      <c r="G14" s="73">
        <v>1</v>
      </c>
      <c r="H14" s="53">
        <f t="shared" si="0"/>
        <v>1</v>
      </c>
      <c r="I14" s="81">
        <f>'УУД_декабрь '!K14</f>
        <v>0</v>
      </c>
      <c r="J14" s="82">
        <f>'УУД_декабрь '!G14</f>
        <v>1</v>
      </c>
      <c r="K14" s="81">
        <f>'УУД_декабрь '!M14</f>
        <v>0</v>
      </c>
      <c r="L14" s="116">
        <f t="shared" si="1"/>
        <v>0.3333333333333333</v>
      </c>
      <c r="M14" s="152">
        <v>1</v>
      </c>
      <c r="N14" s="125">
        <f t="shared" si="2"/>
        <v>1</v>
      </c>
    </row>
    <row r="15" spans="1:14" s="19" customFormat="1" ht="15.75">
      <c r="A15" s="20">
        <v>15</v>
      </c>
      <c r="B15" s="20" t="s">
        <v>9</v>
      </c>
      <c r="C15" s="20" t="s">
        <v>20</v>
      </c>
      <c r="D15" s="26" t="s">
        <v>55</v>
      </c>
      <c r="E15" s="73">
        <v>1</v>
      </c>
      <c r="F15" s="73">
        <v>1</v>
      </c>
      <c r="G15" s="73">
        <v>1</v>
      </c>
      <c r="H15" s="53">
        <f t="shared" si="0"/>
        <v>1</v>
      </c>
      <c r="I15" s="81">
        <f>'УУД_декабрь '!K15</f>
        <v>1</v>
      </c>
      <c r="J15" s="82">
        <f>'УУД_декабрь '!G15</f>
        <v>1</v>
      </c>
      <c r="K15" s="81">
        <f>'УУД_декабрь '!M15</f>
        <v>1</v>
      </c>
      <c r="L15" s="116">
        <f t="shared" si="1"/>
        <v>1</v>
      </c>
      <c r="M15" s="152">
        <v>1</v>
      </c>
      <c r="N15" s="149">
        <f t="shared" si="2"/>
        <v>1</v>
      </c>
    </row>
    <row r="16" spans="1:14" s="19" customFormat="1" ht="15.75">
      <c r="A16" s="20">
        <v>16</v>
      </c>
      <c r="B16" s="20" t="s">
        <v>9</v>
      </c>
      <c r="C16" s="20" t="s">
        <v>58</v>
      </c>
      <c r="D16" s="26" t="s">
        <v>54</v>
      </c>
      <c r="E16" s="73">
        <v>1</v>
      </c>
      <c r="F16" s="73">
        <v>1</v>
      </c>
      <c r="G16" s="73">
        <v>1</v>
      </c>
      <c r="H16" s="53">
        <f t="shared" si="0"/>
        <v>1</v>
      </c>
      <c r="I16" s="81">
        <f>'УУД_декабрь '!K16</f>
        <v>1</v>
      </c>
      <c r="J16" s="82">
        <f>'УУД_декабрь '!G16</f>
        <v>1</v>
      </c>
      <c r="K16" s="81">
        <f>'УУД_декабрь '!M16</f>
        <v>0</v>
      </c>
      <c r="L16" s="118">
        <f t="shared" si="1"/>
        <v>0.6666666666666666</v>
      </c>
      <c r="M16" s="152">
        <v>1</v>
      </c>
      <c r="N16" s="125">
        <f t="shared" si="2"/>
        <v>1</v>
      </c>
    </row>
    <row r="17" spans="1:14" s="19" customFormat="1" ht="15.75">
      <c r="A17" s="20">
        <v>17</v>
      </c>
      <c r="B17" s="20" t="s">
        <v>9</v>
      </c>
      <c r="C17" s="20" t="s">
        <v>21</v>
      </c>
      <c r="D17" s="26" t="s">
        <v>55</v>
      </c>
      <c r="E17" s="73">
        <v>0</v>
      </c>
      <c r="F17" s="73">
        <v>1</v>
      </c>
      <c r="G17" s="73">
        <v>1</v>
      </c>
      <c r="H17" s="53">
        <f t="shared" si="0"/>
        <v>0.6666666666666666</v>
      </c>
      <c r="I17" s="81">
        <f>'УУД_декабрь '!K17</f>
        <v>1</v>
      </c>
      <c r="J17" s="82">
        <f>'УУД_декабрь '!G17</f>
        <v>1</v>
      </c>
      <c r="K17" s="81">
        <f>'УУД_декабрь '!M17</f>
        <v>1</v>
      </c>
      <c r="L17" s="116">
        <f t="shared" si="1"/>
        <v>1</v>
      </c>
      <c r="M17" s="152">
        <v>1</v>
      </c>
      <c r="N17" s="149">
        <f t="shared" si="2"/>
        <v>1</v>
      </c>
    </row>
    <row r="18" spans="1:14" s="19" customFormat="1" ht="15.75">
      <c r="A18" s="20">
        <v>18</v>
      </c>
      <c r="B18" s="20" t="s">
        <v>9</v>
      </c>
      <c r="C18" s="20" t="s">
        <v>22</v>
      </c>
      <c r="D18" s="26" t="s">
        <v>54</v>
      </c>
      <c r="E18" s="73">
        <v>1</v>
      </c>
      <c r="F18" s="73">
        <v>1</v>
      </c>
      <c r="G18" s="73">
        <v>1</v>
      </c>
      <c r="H18" s="53">
        <f t="shared" si="0"/>
        <v>1</v>
      </c>
      <c r="I18" s="81">
        <f>'УУД_декабрь '!K18</f>
        <v>1</v>
      </c>
      <c r="J18" s="82">
        <f>'УУД_декабрь '!G18</f>
        <v>1</v>
      </c>
      <c r="K18" s="81">
        <f>'УУД_декабрь '!M18</f>
        <v>1</v>
      </c>
      <c r="L18" s="117">
        <f t="shared" si="1"/>
        <v>1</v>
      </c>
      <c r="M18" s="152">
        <v>1</v>
      </c>
      <c r="N18" s="149">
        <f t="shared" si="2"/>
        <v>1</v>
      </c>
    </row>
    <row r="19" spans="1:14" s="19" customFormat="1" ht="15.75">
      <c r="A19" s="20">
        <v>19</v>
      </c>
      <c r="B19" s="20" t="s">
        <v>9</v>
      </c>
      <c r="C19" s="20" t="s">
        <v>23</v>
      </c>
      <c r="D19" s="26" t="s">
        <v>54</v>
      </c>
      <c r="E19" s="73">
        <v>1</v>
      </c>
      <c r="F19" s="73">
        <v>1</v>
      </c>
      <c r="G19" s="73">
        <v>1</v>
      </c>
      <c r="H19" s="53">
        <f t="shared" si="0"/>
        <v>1</v>
      </c>
      <c r="I19" s="81">
        <f>'УУД_декабрь '!K19</f>
        <v>0</v>
      </c>
      <c r="J19" s="82">
        <f>'УУД_декабрь '!G19</f>
        <v>1</v>
      </c>
      <c r="K19" s="81">
        <f>'УУД_декабрь '!M19</f>
        <v>1</v>
      </c>
      <c r="L19" s="117">
        <f t="shared" si="1"/>
        <v>0.6666666666666666</v>
      </c>
      <c r="M19" s="152">
        <v>1</v>
      </c>
      <c r="N19" s="125">
        <f t="shared" si="2"/>
        <v>1</v>
      </c>
    </row>
    <row r="20" spans="1:14" s="19" customFormat="1" ht="15.75">
      <c r="A20" s="20">
        <v>20</v>
      </c>
      <c r="B20" s="20" t="s">
        <v>7</v>
      </c>
      <c r="C20" s="20" t="s">
        <v>24</v>
      </c>
      <c r="D20" s="26" t="s">
        <v>54</v>
      </c>
      <c r="E20" s="73">
        <v>1</v>
      </c>
      <c r="F20" s="73">
        <v>1</v>
      </c>
      <c r="G20" s="73">
        <v>1</v>
      </c>
      <c r="H20" s="53">
        <f t="shared" si="0"/>
        <v>1</v>
      </c>
      <c r="I20" s="81">
        <f>'УУД_декабрь '!K20</f>
        <v>1</v>
      </c>
      <c r="J20" s="82">
        <f>'УУД_декабрь '!G20</f>
        <v>1</v>
      </c>
      <c r="K20" s="81">
        <f>'УУД_декабрь '!M20</f>
        <v>0</v>
      </c>
      <c r="L20" s="117">
        <f t="shared" si="1"/>
        <v>0.6666666666666666</v>
      </c>
      <c r="M20" s="152">
        <v>1</v>
      </c>
      <c r="N20" s="125">
        <f t="shared" si="2"/>
        <v>1</v>
      </c>
    </row>
    <row r="21" spans="1:14" s="19" customFormat="1" ht="15.75">
      <c r="A21" s="20">
        <v>21</v>
      </c>
      <c r="B21" s="20" t="s">
        <v>7</v>
      </c>
      <c r="C21" s="20" t="s">
        <v>25</v>
      </c>
      <c r="D21" s="26" t="s">
        <v>54</v>
      </c>
      <c r="E21" s="73">
        <v>1</v>
      </c>
      <c r="F21" s="73">
        <v>1</v>
      </c>
      <c r="G21" s="73">
        <v>0</v>
      </c>
      <c r="H21" s="53">
        <f t="shared" si="0"/>
        <v>0.6666666666666666</v>
      </c>
      <c r="I21" s="95">
        <f>'УУД_декабрь '!K21</f>
        <v>1</v>
      </c>
      <c r="J21" s="82">
        <f>'УУД_декабрь '!G21</f>
        <v>1</v>
      </c>
      <c r="K21" s="81">
        <f>'УУД_декабрь '!M21</f>
        <v>0</v>
      </c>
      <c r="L21" s="84">
        <f t="shared" si="1"/>
        <v>0.6666666666666666</v>
      </c>
      <c r="M21" s="152">
        <v>0</v>
      </c>
      <c r="N21" s="126">
        <f t="shared" si="2"/>
        <v>0</v>
      </c>
    </row>
    <row r="22" spans="1:14" s="19" customFormat="1" ht="15.75">
      <c r="A22" s="20"/>
      <c r="B22" s="20"/>
      <c r="C22" s="20"/>
      <c r="D22" s="26"/>
      <c r="E22" s="73"/>
      <c r="F22" s="73"/>
      <c r="G22" s="73"/>
      <c r="H22" s="53"/>
      <c r="I22" s="95"/>
      <c r="J22" s="82"/>
      <c r="K22" s="81"/>
      <c r="L22" s="84"/>
      <c r="M22" s="152">
        <v>1</v>
      </c>
      <c r="N22" s="149">
        <f t="shared" si="2"/>
        <v>1</v>
      </c>
    </row>
    <row r="23" spans="1:14" s="19" customFormat="1" ht="15.75">
      <c r="A23" s="20"/>
      <c r="B23" s="20"/>
      <c r="C23" s="20"/>
      <c r="D23" s="26"/>
      <c r="E23" s="73"/>
      <c r="F23" s="73"/>
      <c r="G23" s="73"/>
      <c r="H23" s="53"/>
      <c r="I23" s="95"/>
      <c r="J23" s="82"/>
      <c r="K23" s="81"/>
      <c r="L23" s="84"/>
      <c r="M23" s="152">
        <v>1</v>
      </c>
      <c r="N23" s="149">
        <f t="shared" si="2"/>
        <v>1</v>
      </c>
    </row>
    <row r="24" spans="1:14" s="19" customFormat="1" ht="15.75">
      <c r="A24" s="20"/>
      <c r="B24" s="20"/>
      <c r="C24" s="20"/>
      <c r="D24" s="26"/>
      <c r="E24" s="73"/>
      <c r="F24" s="73"/>
      <c r="G24" s="73"/>
      <c r="H24" s="53"/>
      <c r="I24" s="95"/>
      <c r="J24" s="82"/>
      <c r="K24" s="81"/>
      <c r="L24" s="84"/>
      <c r="M24" s="152">
        <v>0</v>
      </c>
      <c r="N24" s="149">
        <f t="shared" si="2"/>
        <v>0</v>
      </c>
    </row>
    <row r="25" spans="1:14" s="19" customFormat="1" ht="15.75">
      <c r="A25" s="20"/>
      <c r="B25" s="20"/>
      <c r="C25" s="20"/>
      <c r="D25" s="26"/>
      <c r="E25" s="73"/>
      <c r="F25" s="73"/>
      <c r="G25" s="73"/>
      <c r="H25" s="20"/>
      <c r="I25" s="81"/>
      <c r="J25" s="81"/>
      <c r="K25" s="81"/>
      <c r="L25" s="75"/>
      <c r="M25" s="152"/>
      <c r="N25" s="153"/>
    </row>
    <row r="26" spans="1:14" s="19" customFormat="1" ht="39">
      <c r="A26" s="20"/>
      <c r="B26" s="20"/>
      <c r="C26" s="20"/>
      <c r="D26" s="28" t="s">
        <v>4</v>
      </c>
      <c r="E26" s="74">
        <f aca="true" t="shared" si="3" ref="E26:K26">AVERAGE(E3:E21)</f>
        <v>0.7894736842105263</v>
      </c>
      <c r="F26" s="74">
        <f t="shared" si="3"/>
        <v>0.8947368421052632</v>
      </c>
      <c r="G26" s="74">
        <f t="shared" si="3"/>
        <v>0.8947368421052632</v>
      </c>
      <c r="H26" s="74">
        <f>AVERAGE(H3:H21)</f>
        <v>0.8596491228070174</v>
      </c>
      <c r="I26" s="91">
        <f t="shared" si="3"/>
        <v>0.47368421052631576</v>
      </c>
      <c r="J26" s="91">
        <f t="shared" si="3"/>
        <v>0.8947368421052632</v>
      </c>
      <c r="K26" s="91">
        <f t="shared" si="3"/>
        <v>0.5263157894736842</v>
      </c>
      <c r="L26" s="119">
        <f>AVERAGE(L3:L21)</f>
        <v>0.6315789473684209</v>
      </c>
      <c r="M26" s="166">
        <f>AVERAGE(M4:M24)</f>
        <v>0.6190476190476191</v>
      </c>
      <c r="N26" s="166">
        <f>AVERAGE(N4:N24)</f>
        <v>0.6190476190476191</v>
      </c>
    </row>
    <row r="27" spans="1:14" s="134" customFormat="1" ht="15.75">
      <c r="A27" s="162"/>
      <c r="B27" s="162"/>
      <c r="C27" s="162"/>
      <c r="D27" s="163"/>
      <c r="E27" s="164"/>
      <c r="F27" s="164"/>
      <c r="G27" s="164"/>
      <c r="H27" s="164"/>
      <c r="I27" s="164"/>
      <c r="J27" s="164"/>
      <c r="K27" s="164"/>
      <c r="L27" s="161"/>
      <c r="M27" s="167"/>
      <c r="N27" s="167"/>
    </row>
    <row r="28" spans="1:14" s="134" customFormat="1" ht="15.75">
      <c r="A28" s="162"/>
      <c r="B28" s="162"/>
      <c r="C28" s="162"/>
      <c r="D28" s="163"/>
      <c r="E28" s="164"/>
      <c r="F28" s="164"/>
      <c r="G28" s="164"/>
      <c r="H28" s="164"/>
      <c r="I28" s="164"/>
      <c r="J28" s="164"/>
      <c r="K28" s="164"/>
      <c r="L28" s="161"/>
      <c r="M28" s="167"/>
      <c r="N28" s="167"/>
    </row>
    <row r="29" spans="1:14" s="134" customFormat="1" ht="15.75">
      <c r="A29" s="162"/>
      <c r="B29" s="162"/>
      <c r="C29" s="162"/>
      <c r="D29" s="163"/>
      <c r="E29" s="164"/>
      <c r="F29" s="164"/>
      <c r="G29" s="164"/>
      <c r="H29" s="164"/>
      <c r="I29" s="164"/>
      <c r="J29" s="164"/>
      <c r="K29" s="164"/>
      <c r="L29" s="161"/>
      <c r="M29" s="167"/>
      <c r="N29" s="167"/>
    </row>
    <row r="30" spans="9:10" s="19" customFormat="1" ht="18.75">
      <c r="I30" s="78"/>
      <c r="J30" s="56"/>
    </row>
    <row r="31" spans="8:46" s="19" customFormat="1" ht="18.75">
      <c r="H31" s="92"/>
      <c r="I31" s="78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4:46" s="19" customFormat="1" ht="18.75">
      <c r="D32" s="93"/>
      <c r="E32" s="90" t="s">
        <v>74</v>
      </c>
      <c r="F32" s="53">
        <v>0.86</v>
      </c>
      <c r="G32" s="56"/>
      <c r="H32" s="56"/>
      <c r="I32" s="78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5:10" s="19" customFormat="1" ht="18.75">
      <c r="E33" s="90" t="s">
        <v>75</v>
      </c>
      <c r="F33" s="53">
        <v>0.72</v>
      </c>
      <c r="I33" s="78"/>
      <c r="J33" s="56"/>
    </row>
    <row r="34" spans="5:10" s="19" customFormat="1" ht="18.75">
      <c r="E34" s="23" t="s">
        <v>105</v>
      </c>
      <c r="F34" s="94">
        <v>0.62</v>
      </c>
      <c r="I34" s="78"/>
      <c r="J34" s="56"/>
    </row>
    <row r="35" spans="9:10" s="19" customFormat="1" ht="18.75">
      <c r="I35" s="78"/>
      <c r="J35" s="56"/>
    </row>
    <row r="36" spans="9:10" s="19" customFormat="1" ht="18.75">
      <c r="I36" s="78"/>
      <c r="J36" s="56"/>
    </row>
    <row r="37" spans="9:10" s="19" customFormat="1" ht="18.75">
      <c r="I37" s="78"/>
      <c r="J37" s="56"/>
    </row>
    <row r="38" spans="9:10" s="19" customFormat="1" ht="18.75">
      <c r="I38" s="78"/>
      <c r="J38" s="56"/>
    </row>
    <row r="39" spans="9:10" s="19" customFormat="1" ht="18.75">
      <c r="I39" s="78"/>
      <c r="J39" s="56"/>
    </row>
    <row r="40" spans="9:10" s="19" customFormat="1" ht="18.75">
      <c r="I40" s="78"/>
      <c r="J40" s="56"/>
    </row>
    <row r="41" spans="9:10" s="19" customFormat="1" ht="18.75">
      <c r="I41" s="78"/>
      <c r="J41" s="56"/>
    </row>
    <row r="42" spans="9:10" s="19" customFormat="1" ht="18.75">
      <c r="I42" s="78"/>
      <c r="J42" s="56"/>
    </row>
    <row r="43" spans="9:10" s="19" customFormat="1" ht="18.75">
      <c r="I43" s="78"/>
      <c r="J43" s="56"/>
    </row>
    <row r="44" spans="9:10" s="19" customFormat="1" ht="15">
      <c r="I44" s="56"/>
      <c r="J44" s="56"/>
    </row>
    <row r="45" spans="9:10" s="19" customFormat="1" ht="15">
      <c r="I45" s="56"/>
      <c r="J45" s="56"/>
    </row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selection activeCell="E35" sqref="E35:F35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5" width="9.57421875" style="0" customWidth="1"/>
  </cols>
  <sheetData>
    <row r="1" spans="1:18" s="19" customFormat="1" ht="139.5" customHeight="1">
      <c r="A1" s="157" t="s">
        <v>27</v>
      </c>
      <c r="B1" s="157"/>
      <c r="C1" s="157"/>
      <c r="D1" s="21" t="s">
        <v>2</v>
      </c>
      <c r="E1" s="80">
        <f>УУД_май!C1</f>
        <v>0</v>
      </c>
      <c r="F1" s="22" t="s">
        <v>70</v>
      </c>
      <c r="G1" s="80" t="s">
        <v>92</v>
      </c>
      <c r="H1" s="80" t="s">
        <v>92</v>
      </c>
      <c r="I1" s="79" t="s">
        <v>70</v>
      </c>
      <c r="J1" s="150" t="s">
        <v>92</v>
      </c>
      <c r="K1" s="150" t="s">
        <v>93</v>
      </c>
      <c r="L1" s="150" t="s">
        <v>98</v>
      </c>
      <c r="M1" s="150" t="s">
        <v>101</v>
      </c>
      <c r="N1" s="123" t="s">
        <v>70</v>
      </c>
      <c r="O1" s="77"/>
      <c r="P1" s="77"/>
      <c r="Q1" s="77"/>
      <c r="R1" s="77"/>
    </row>
    <row r="2" spans="1:14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72">
        <f>УУД_сентябрь!F2</f>
        <v>2</v>
      </c>
      <c r="F2" s="23"/>
      <c r="G2" s="97">
        <v>2</v>
      </c>
      <c r="H2" s="97">
        <v>2</v>
      </c>
      <c r="I2" s="20"/>
      <c r="J2" s="151" t="s">
        <v>77</v>
      </c>
      <c r="K2" s="151" t="s">
        <v>82</v>
      </c>
      <c r="L2" s="151" t="s">
        <v>83</v>
      </c>
      <c r="M2" s="151" t="s">
        <v>87</v>
      </c>
      <c r="N2" s="151"/>
    </row>
    <row r="3" spans="1:17" s="19" customFormat="1" ht="15.75">
      <c r="A3" s="20">
        <v>1</v>
      </c>
      <c r="B3" s="20" t="s">
        <v>7</v>
      </c>
      <c r="C3" s="20" t="s">
        <v>5</v>
      </c>
      <c r="D3" s="26" t="s">
        <v>54</v>
      </c>
      <c r="E3" s="73">
        <f>УУД_сентябрь!F3</f>
        <v>0</v>
      </c>
      <c r="F3" s="53">
        <f>AVERAGE(E3)</f>
        <v>0</v>
      </c>
      <c r="G3" s="81">
        <f>'УУД_декабрь '!E3</f>
        <v>1</v>
      </c>
      <c r="H3" s="82">
        <f>'УУД_декабрь '!I3</f>
        <v>1</v>
      </c>
      <c r="I3" s="86">
        <f>AVERAGE(G3:H3)</f>
        <v>1</v>
      </c>
      <c r="J3" s="152">
        <v>0</v>
      </c>
      <c r="K3" s="152">
        <v>0</v>
      </c>
      <c r="L3" s="152">
        <v>1</v>
      </c>
      <c r="M3" s="152">
        <v>0</v>
      </c>
      <c r="N3" s="153">
        <f>AVERAGE(J3:M3)</f>
        <v>0.25</v>
      </c>
      <c r="P3" s="87" t="s">
        <v>71</v>
      </c>
      <c r="Q3" s="90">
        <v>5</v>
      </c>
    </row>
    <row r="4" spans="1:17" s="19" customFormat="1" ht="15.75">
      <c r="A4" s="20">
        <v>2</v>
      </c>
      <c r="B4" s="20" t="s">
        <v>7</v>
      </c>
      <c r="C4" s="20" t="s">
        <v>8</v>
      </c>
      <c r="D4" s="26" t="s">
        <v>54</v>
      </c>
      <c r="E4" s="73">
        <f>УУД_сентябрь!F4</f>
        <v>0</v>
      </c>
      <c r="F4" s="53">
        <f aca="true" t="shared" si="0" ref="F4:F21">AVERAGE(E4)</f>
        <v>0</v>
      </c>
      <c r="G4" s="81">
        <f>'УУД_декабрь '!E4</f>
        <v>0</v>
      </c>
      <c r="H4" s="82">
        <f>'УУД_декабрь '!I4</f>
        <v>1</v>
      </c>
      <c r="I4" s="86">
        <f aca="true" t="shared" si="1" ref="I4:I21">AVERAGE(G4:H4)</f>
        <v>0.5</v>
      </c>
      <c r="J4" s="152">
        <v>0</v>
      </c>
      <c r="K4" s="152">
        <v>0</v>
      </c>
      <c r="L4" s="152">
        <v>0</v>
      </c>
      <c r="M4" s="152">
        <v>0</v>
      </c>
      <c r="N4" s="153">
        <f aca="true" t="shared" si="2" ref="N4:N24">AVERAGE(J4:M4)</f>
        <v>0</v>
      </c>
      <c r="P4" s="88" t="s">
        <v>72</v>
      </c>
      <c r="Q4" s="90">
        <v>4</v>
      </c>
    </row>
    <row r="5" spans="1:17" s="19" customFormat="1" ht="15.75">
      <c r="A5" s="20">
        <v>3</v>
      </c>
      <c r="B5" s="20" t="s">
        <v>9</v>
      </c>
      <c r="C5" s="20" t="s">
        <v>10</v>
      </c>
      <c r="D5" s="26" t="s">
        <v>55</v>
      </c>
      <c r="E5" s="73">
        <f>УУД_сентябрь!F5</f>
        <v>1</v>
      </c>
      <c r="F5" s="53">
        <f t="shared" si="0"/>
        <v>1</v>
      </c>
      <c r="G5" s="81">
        <f>'УУД_декабрь '!E5</f>
        <v>0</v>
      </c>
      <c r="H5" s="82">
        <f>'УУД_декабрь '!I5</f>
        <v>1</v>
      </c>
      <c r="I5" s="83">
        <f t="shared" si="1"/>
        <v>0.5</v>
      </c>
      <c r="J5" s="152">
        <v>0</v>
      </c>
      <c r="K5" s="152">
        <v>0</v>
      </c>
      <c r="L5" s="152">
        <v>0</v>
      </c>
      <c r="M5" s="152">
        <v>0</v>
      </c>
      <c r="N5" s="153">
        <f t="shared" si="2"/>
        <v>0</v>
      </c>
      <c r="P5" s="89" t="s">
        <v>73</v>
      </c>
      <c r="Q5" s="90">
        <v>10</v>
      </c>
    </row>
    <row r="6" spans="1:14" s="19" customFormat="1" ht="15.75">
      <c r="A6" s="20">
        <v>4</v>
      </c>
      <c r="B6" s="20" t="s">
        <v>7</v>
      </c>
      <c r="C6" s="20" t="s">
        <v>11</v>
      </c>
      <c r="D6" s="26" t="s">
        <v>54</v>
      </c>
      <c r="E6" s="73">
        <f>УУД_сентябрь!F6</f>
        <v>1</v>
      </c>
      <c r="F6" s="53">
        <f t="shared" si="0"/>
        <v>1</v>
      </c>
      <c r="G6" s="81">
        <f>'УУД_декабрь '!E6</f>
        <v>1</v>
      </c>
      <c r="H6" s="82">
        <f>'УУД_декабрь '!I6</f>
        <v>0</v>
      </c>
      <c r="I6" s="83">
        <f t="shared" si="1"/>
        <v>0.5</v>
      </c>
      <c r="J6" s="152">
        <v>0</v>
      </c>
      <c r="K6" s="152">
        <v>0</v>
      </c>
      <c r="L6" s="152">
        <v>0</v>
      </c>
      <c r="M6" s="152">
        <v>0</v>
      </c>
      <c r="N6" s="153">
        <f t="shared" si="2"/>
        <v>0</v>
      </c>
    </row>
    <row r="7" spans="1:14" s="19" customFormat="1" ht="15.75">
      <c r="A7" s="20">
        <v>5</v>
      </c>
      <c r="B7" s="20" t="s">
        <v>7</v>
      </c>
      <c r="C7" s="20" t="s">
        <v>12</v>
      </c>
      <c r="D7" s="26" t="s">
        <v>55</v>
      </c>
      <c r="E7" s="73">
        <f>УУД_сентябрь!F7</f>
        <v>1</v>
      </c>
      <c r="F7" s="53">
        <f t="shared" si="0"/>
        <v>1</v>
      </c>
      <c r="G7" s="81">
        <f>'УУД_декабрь '!E7</f>
        <v>0</v>
      </c>
      <c r="H7" s="82">
        <f>'УУД_декабрь '!I7</f>
        <v>1</v>
      </c>
      <c r="I7" s="83">
        <f t="shared" si="1"/>
        <v>0.5</v>
      </c>
      <c r="J7" s="152">
        <v>1</v>
      </c>
      <c r="K7" s="152">
        <v>1</v>
      </c>
      <c r="L7" s="152">
        <v>1</v>
      </c>
      <c r="M7" s="152">
        <v>0</v>
      </c>
      <c r="N7" s="153">
        <f t="shared" si="2"/>
        <v>0.75</v>
      </c>
    </row>
    <row r="8" spans="1:14" s="19" customFormat="1" ht="15.75">
      <c r="A8" s="20">
        <v>6</v>
      </c>
      <c r="B8" s="20" t="s">
        <v>7</v>
      </c>
      <c r="C8" s="20" t="s">
        <v>13</v>
      </c>
      <c r="D8" s="26" t="s">
        <v>55</v>
      </c>
      <c r="E8" s="73">
        <f>УУД_сентябрь!F8</f>
        <v>1</v>
      </c>
      <c r="F8" s="53">
        <f t="shared" si="0"/>
        <v>1</v>
      </c>
      <c r="G8" s="81">
        <f>'УУД_декабрь '!E8</f>
        <v>0</v>
      </c>
      <c r="H8" s="82">
        <f>'УУД_декабрь '!I8</f>
        <v>1</v>
      </c>
      <c r="I8" s="83">
        <f t="shared" si="1"/>
        <v>0.5</v>
      </c>
      <c r="J8" s="152">
        <v>1</v>
      </c>
      <c r="K8" s="152">
        <v>1</v>
      </c>
      <c r="L8" s="152">
        <v>0</v>
      </c>
      <c r="M8" s="152">
        <v>0</v>
      </c>
      <c r="N8" s="153">
        <f t="shared" si="2"/>
        <v>0.5</v>
      </c>
    </row>
    <row r="9" spans="1:14" s="19" customFormat="1" ht="15.75">
      <c r="A9" s="20">
        <v>7</v>
      </c>
      <c r="B9" s="20" t="s">
        <v>9</v>
      </c>
      <c r="C9" s="20" t="s">
        <v>14</v>
      </c>
      <c r="D9" s="26" t="s">
        <v>55</v>
      </c>
      <c r="E9" s="73">
        <f>УУД_сентябрь!F9</f>
        <v>0</v>
      </c>
      <c r="F9" s="53">
        <f t="shared" si="0"/>
        <v>0</v>
      </c>
      <c r="G9" s="81">
        <f>'УУД_декабрь '!E9</f>
        <v>0</v>
      </c>
      <c r="H9" s="82">
        <f>'УУД_декабрь '!I9</f>
        <v>1</v>
      </c>
      <c r="I9" s="86">
        <f t="shared" si="1"/>
        <v>0.5</v>
      </c>
      <c r="J9" s="152">
        <v>0</v>
      </c>
      <c r="K9" s="152">
        <v>0</v>
      </c>
      <c r="L9" s="152">
        <v>0</v>
      </c>
      <c r="M9" s="152">
        <v>0</v>
      </c>
      <c r="N9" s="153">
        <f t="shared" si="2"/>
        <v>0</v>
      </c>
    </row>
    <row r="10" spans="1:14" s="19" customFormat="1" ht="15.75">
      <c r="A10" s="20">
        <v>10</v>
      </c>
      <c r="B10" s="20" t="s">
        <v>7</v>
      </c>
      <c r="C10" s="20" t="s">
        <v>15</v>
      </c>
      <c r="D10" s="26" t="s">
        <v>55</v>
      </c>
      <c r="E10" s="73">
        <f>УУД_сентябрь!F12</f>
        <v>0</v>
      </c>
      <c r="F10" s="53">
        <f t="shared" si="0"/>
        <v>0</v>
      </c>
      <c r="G10" s="81">
        <f>'УУД_декабрь '!E10</f>
        <v>0</v>
      </c>
      <c r="H10" s="82">
        <f>'УУД_декабрь '!I10</f>
        <v>0</v>
      </c>
      <c r="I10" s="86">
        <f t="shared" si="1"/>
        <v>0</v>
      </c>
      <c r="J10" s="152">
        <v>0</v>
      </c>
      <c r="K10" s="152">
        <v>0</v>
      </c>
      <c r="L10" s="152">
        <v>0</v>
      </c>
      <c r="M10" s="152">
        <v>0</v>
      </c>
      <c r="N10" s="153">
        <f t="shared" si="2"/>
        <v>0</v>
      </c>
    </row>
    <row r="11" spans="1:14" s="19" customFormat="1" ht="15.75">
      <c r="A11" s="20">
        <v>11</v>
      </c>
      <c r="B11" s="20" t="s">
        <v>9</v>
      </c>
      <c r="C11" s="20" t="s">
        <v>16</v>
      </c>
      <c r="D11" s="26" t="s">
        <v>55</v>
      </c>
      <c r="E11" s="73">
        <f>УУД_сентябрь!F13</f>
        <v>1</v>
      </c>
      <c r="F11" s="53">
        <f t="shared" si="0"/>
        <v>1</v>
      </c>
      <c r="G11" s="81">
        <f>'УУД_декабрь '!E11</f>
        <v>1</v>
      </c>
      <c r="H11" s="82">
        <f>'УУД_декабрь '!I11</f>
        <v>0</v>
      </c>
      <c r="I11" s="85">
        <f t="shared" si="1"/>
        <v>0.5</v>
      </c>
      <c r="J11" s="152">
        <v>0</v>
      </c>
      <c r="K11" s="152">
        <v>0</v>
      </c>
      <c r="L11" s="152">
        <v>0</v>
      </c>
      <c r="M11" s="152">
        <v>1</v>
      </c>
      <c r="N11" s="153">
        <f t="shared" si="2"/>
        <v>0.25</v>
      </c>
    </row>
    <row r="12" spans="1:14" s="19" customFormat="1" ht="15.75">
      <c r="A12" s="20">
        <v>12</v>
      </c>
      <c r="B12" s="20" t="s">
        <v>7</v>
      </c>
      <c r="C12" s="20" t="s">
        <v>17</v>
      </c>
      <c r="D12" s="26" t="s">
        <v>54</v>
      </c>
      <c r="E12" s="73">
        <f>УУД_сентябрь!F14</f>
        <v>1</v>
      </c>
      <c r="F12" s="53">
        <f t="shared" si="0"/>
        <v>1</v>
      </c>
      <c r="G12" s="81">
        <f>'УУД_декабрь '!E12</f>
        <v>1</v>
      </c>
      <c r="H12" s="82">
        <f>'УУД_декабрь '!I12</f>
        <v>1</v>
      </c>
      <c r="I12" s="83">
        <f t="shared" si="1"/>
        <v>1</v>
      </c>
      <c r="J12" s="152">
        <v>0</v>
      </c>
      <c r="K12" s="152">
        <v>0</v>
      </c>
      <c r="L12" s="152">
        <v>0</v>
      </c>
      <c r="M12" s="152">
        <v>0</v>
      </c>
      <c r="N12" s="153">
        <f t="shared" si="2"/>
        <v>0</v>
      </c>
    </row>
    <row r="13" spans="1:14" s="19" customFormat="1" ht="15.75">
      <c r="A13" s="20">
        <v>13</v>
      </c>
      <c r="B13" s="20" t="s">
        <v>7</v>
      </c>
      <c r="C13" s="20" t="s">
        <v>18</v>
      </c>
      <c r="D13" s="26" t="s">
        <v>54</v>
      </c>
      <c r="E13" s="73">
        <f>УУД_сентябрь!F15</f>
        <v>1</v>
      </c>
      <c r="F13" s="53">
        <f t="shared" si="0"/>
        <v>1</v>
      </c>
      <c r="G13" s="81">
        <f>'УУД_декабрь '!E13</f>
        <v>1</v>
      </c>
      <c r="H13" s="82">
        <f>'УУД_декабрь '!I13</f>
        <v>0</v>
      </c>
      <c r="I13" s="85">
        <f t="shared" si="1"/>
        <v>0.5</v>
      </c>
      <c r="J13" s="152">
        <v>0</v>
      </c>
      <c r="K13" s="152">
        <v>0</v>
      </c>
      <c r="L13" s="152">
        <v>1</v>
      </c>
      <c r="M13" s="152">
        <v>1</v>
      </c>
      <c r="N13" s="153">
        <f t="shared" si="2"/>
        <v>0.5</v>
      </c>
    </row>
    <row r="14" spans="1:14" s="19" customFormat="1" ht="15.75">
      <c r="A14" s="20">
        <v>14</v>
      </c>
      <c r="B14" s="20" t="s">
        <v>9</v>
      </c>
      <c r="C14" s="20" t="s">
        <v>19</v>
      </c>
      <c r="D14" s="26" t="s">
        <v>55</v>
      </c>
      <c r="E14" s="73">
        <f>УУД_сентябрь!F16</f>
        <v>1</v>
      </c>
      <c r="F14" s="53">
        <f t="shared" si="0"/>
        <v>1</v>
      </c>
      <c r="G14" s="81">
        <f>'УУД_декабрь '!E14</f>
        <v>1</v>
      </c>
      <c r="H14" s="82">
        <f>'УУД_декабрь '!I14</f>
        <v>0</v>
      </c>
      <c r="I14" s="83">
        <f t="shared" si="1"/>
        <v>0.5</v>
      </c>
      <c r="J14" s="152">
        <v>1</v>
      </c>
      <c r="K14" s="152">
        <v>1</v>
      </c>
      <c r="L14" s="152">
        <v>0</v>
      </c>
      <c r="M14" s="152">
        <v>0</v>
      </c>
      <c r="N14" s="153">
        <f t="shared" si="2"/>
        <v>0.5</v>
      </c>
    </row>
    <row r="15" spans="1:14" s="19" customFormat="1" ht="15.75">
      <c r="A15" s="20">
        <v>15</v>
      </c>
      <c r="B15" s="20" t="s">
        <v>9</v>
      </c>
      <c r="C15" s="20" t="s">
        <v>20</v>
      </c>
      <c r="D15" s="26" t="s">
        <v>55</v>
      </c>
      <c r="E15" s="73">
        <f>УУД_сентябрь!F17</f>
        <v>1</v>
      </c>
      <c r="F15" s="53">
        <f t="shared" si="0"/>
        <v>1</v>
      </c>
      <c r="G15" s="81">
        <f>'УУД_декабрь '!E15</f>
        <v>1</v>
      </c>
      <c r="H15" s="82">
        <f>'УУД_декабрь '!I15</f>
        <v>0</v>
      </c>
      <c r="I15" s="83">
        <f t="shared" si="1"/>
        <v>0.5</v>
      </c>
      <c r="J15" s="152">
        <v>0</v>
      </c>
      <c r="K15" s="152">
        <v>0</v>
      </c>
      <c r="L15" s="152">
        <v>1</v>
      </c>
      <c r="M15" s="152">
        <v>0</v>
      </c>
      <c r="N15" s="153">
        <f t="shared" si="2"/>
        <v>0.25</v>
      </c>
    </row>
    <row r="16" spans="1:14" s="19" customFormat="1" ht="15.75">
      <c r="A16" s="20">
        <v>16</v>
      </c>
      <c r="B16" s="20" t="s">
        <v>9</v>
      </c>
      <c r="C16" s="20" t="s">
        <v>58</v>
      </c>
      <c r="D16" s="26" t="s">
        <v>54</v>
      </c>
      <c r="E16" s="73">
        <f>УУД_сентябрь!F18</f>
        <v>1</v>
      </c>
      <c r="F16" s="53">
        <f t="shared" si="0"/>
        <v>1</v>
      </c>
      <c r="G16" s="81">
        <f>'УУД_декабрь '!E16</f>
        <v>1</v>
      </c>
      <c r="H16" s="82">
        <f>'УУД_декабрь '!I16</f>
        <v>0</v>
      </c>
      <c r="I16" s="85">
        <f t="shared" si="1"/>
        <v>0.5</v>
      </c>
      <c r="J16" s="152">
        <v>1</v>
      </c>
      <c r="K16" s="152">
        <v>1</v>
      </c>
      <c r="L16" s="152">
        <v>1</v>
      </c>
      <c r="M16" s="152">
        <v>1</v>
      </c>
      <c r="N16" s="153">
        <f t="shared" si="2"/>
        <v>1</v>
      </c>
    </row>
    <row r="17" spans="1:14" s="19" customFormat="1" ht="15.75">
      <c r="A17" s="20">
        <v>17</v>
      </c>
      <c r="B17" s="20" t="s">
        <v>9</v>
      </c>
      <c r="C17" s="20" t="s">
        <v>21</v>
      </c>
      <c r="D17" s="26" t="s">
        <v>55</v>
      </c>
      <c r="E17" s="73">
        <f>УУД_сентябрь!F19</f>
        <v>1</v>
      </c>
      <c r="F17" s="53">
        <f t="shared" si="0"/>
        <v>1</v>
      </c>
      <c r="G17" s="81">
        <f>'УУД_декабрь '!E17</f>
        <v>1</v>
      </c>
      <c r="H17" s="82">
        <f>'УУД_декабрь '!I17</f>
        <v>1</v>
      </c>
      <c r="I17" s="83">
        <f t="shared" si="1"/>
        <v>1</v>
      </c>
      <c r="J17" s="152">
        <v>1</v>
      </c>
      <c r="K17" s="152">
        <v>1</v>
      </c>
      <c r="L17" s="152">
        <v>1</v>
      </c>
      <c r="M17" s="152">
        <v>0</v>
      </c>
      <c r="N17" s="153">
        <f t="shared" si="2"/>
        <v>0.75</v>
      </c>
    </row>
    <row r="18" spans="1:14" s="19" customFormat="1" ht="15.75">
      <c r="A18" s="20">
        <v>18</v>
      </c>
      <c r="B18" s="20" t="s">
        <v>9</v>
      </c>
      <c r="C18" s="20" t="s">
        <v>22</v>
      </c>
      <c r="D18" s="26" t="s">
        <v>54</v>
      </c>
      <c r="E18" s="73">
        <f>УУД_сентябрь!F20</f>
        <v>1</v>
      </c>
      <c r="F18" s="53">
        <f t="shared" si="0"/>
        <v>1</v>
      </c>
      <c r="G18" s="81">
        <f>'УУД_декабрь '!E18</f>
        <v>0</v>
      </c>
      <c r="H18" s="82">
        <f>'УУД_декабрь '!I18</f>
        <v>1</v>
      </c>
      <c r="I18" s="83">
        <f t="shared" si="1"/>
        <v>0.5</v>
      </c>
      <c r="J18" s="152">
        <v>1</v>
      </c>
      <c r="K18" s="152">
        <v>1</v>
      </c>
      <c r="L18" s="152">
        <v>1</v>
      </c>
      <c r="M18" s="152">
        <v>1</v>
      </c>
      <c r="N18" s="153">
        <f t="shared" si="2"/>
        <v>1</v>
      </c>
    </row>
    <row r="19" spans="1:14" s="19" customFormat="1" ht="15.75">
      <c r="A19" s="20">
        <v>19</v>
      </c>
      <c r="B19" s="20" t="s">
        <v>9</v>
      </c>
      <c r="C19" s="20" t="s">
        <v>23</v>
      </c>
      <c r="D19" s="26" t="s">
        <v>54</v>
      </c>
      <c r="E19" s="73">
        <f>УУД_сентябрь!F21</f>
        <v>1</v>
      </c>
      <c r="F19" s="53">
        <f t="shared" si="0"/>
        <v>1</v>
      </c>
      <c r="G19" s="81">
        <f>'УУД_декабрь '!E19</f>
        <v>1</v>
      </c>
      <c r="H19" s="82">
        <f>'УУД_декабрь '!I19</f>
        <v>1</v>
      </c>
      <c r="I19" s="83">
        <f t="shared" si="1"/>
        <v>1</v>
      </c>
      <c r="J19" s="152">
        <v>1</v>
      </c>
      <c r="K19" s="152">
        <v>0</v>
      </c>
      <c r="L19" s="152">
        <v>1</v>
      </c>
      <c r="M19" s="152">
        <v>1</v>
      </c>
      <c r="N19" s="153">
        <f t="shared" si="2"/>
        <v>0.75</v>
      </c>
    </row>
    <row r="20" spans="1:14" s="19" customFormat="1" ht="15.75">
      <c r="A20" s="20">
        <v>20</v>
      </c>
      <c r="B20" s="20" t="s">
        <v>7</v>
      </c>
      <c r="C20" s="20" t="s">
        <v>24</v>
      </c>
      <c r="D20" s="26" t="s">
        <v>54</v>
      </c>
      <c r="E20" s="73">
        <f>УУД_сентябрь!F22</f>
        <v>1</v>
      </c>
      <c r="F20" s="53">
        <f t="shared" si="0"/>
        <v>1</v>
      </c>
      <c r="G20" s="81">
        <f>'УУД_декабрь '!E20</f>
        <v>0</v>
      </c>
      <c r="H20" s="82">
        <f>'УУД_декабрь '!I20</f>
        <v>1</v>
      </c>
      <c r="I20" s="85">
        <f t="shared" si="1"/>
        <v>0.5</v>
      </c>
      <c r="J20" s="152">
        <v>1</v>
      </c>
      <c r="K20" s="152">
        <v>1</v>
      </c>
      <c r="L20" s="152">
        <v>0</v>
      </c>
      <c r="M20" s="152">
        <v>0</v>
      </c>
      <c r="N20" s="153">
        <f t="shared" si="2"/>
        <v>0.5</v>
      </c>
    </row>
    <row r="21" spans="1:14" s="19" customFormat="1" ht="15.75">
      <c r="A21" s="20">
        <v>21</v>
      </c>
      <c r="B21" s="20" t="s">
        <v>7</v>
      </c>
      <c r="C21" s="20" t="s">
        <v>25</v>
      </c>
      <c r="D21" s="26" t="s">
        <v>54</v>
      </c>
      <c r="E21" s="73">
        <f>УУД_сентябрь!F23</f>
        <v>0</v>
      </c>
      <c r="F21" s="53">
        <f t="shared" si="0"/>
        <v>0</v>
      </c>
      <c r="G21" s="81">
        <f>'УУД_декабрь '!E21</f>
        <v>1</v>
      </c>
      <c r="H21" s="82">
        <f>'УУД_декабрь '!I21</f>
        <v>1</v>
      </c>
      <c r="I21" s="86">
        <f t="shared" si="1"/>
        <v>1</v>
      </c>
      <c r="J21" s="152">
        <v>1</v>
      </c>
      <c r="K21" s="152">
        <v>1</v>
      </c>
      <c r="L21" s="152">
        <v>0</v>
      </c>
      <c r="M21" s="152">
        <v>0</v>
      </c>
      <c r="N21" s="153">
        <f t="shared" si="2"/>
        <v>0.5</v>
      </c>
    </row>
    <row r="22" spans="1:14" s="19" customFormat="1" ht="15.75">
      <c r="A22" s="20"/>
      <c r="B22" s="20"/>
      <c r="C22" s="20"/>
      <c r="D22" s="26"/>
      <c r="E22" s="73"/>
      <c r="F22" s="53"/>
      <c r="G22" s="81"/>
      <c r="H22" s="82"/>
      <c r="I22" s="86"/>
      <c r="J22" s="152">
        <v>1</v>
      </c>
      <c r="K22" s="152">
        <v>0</v>
      </c>
      <c r="L22" s="152">
        <v>0</v>
      </c>
      <c r="M22" s="152">
        <v>1</v>
      </c>
      <c r="N22" s="153">
        <f t="shared" si="2"/>
        <v>0.5</v>
      </c>
    </row>
    <row r="23" spans="1:14" s="19" customFormat="1" ht="15.75">
      <c r="A23" s="20"/>
      <c r="B23" s="20"/>
      <c r="C23" s="20"/>
      <c r="D23" s="26"/>
      <c r="E23" s="73"/>
      <c r="F23" s="53"/>
      <c r="G23" s="81"/>
      <c r="H23" s="82"/>
      <c r="I23" s="86"/>
      <c r="J23" s="152">
        <v>0</v>
      </c>
      <c r="K23" s="152">
        <v>0</v>
      </c>
      <c r="L23" s="152">
        <v>1</v>
      </c>
      <c r="M23" s="152">
        <v>0</v>
      </c>
      <c r="N23" s="153">
        <f t="shared" si="2"/>
        <v>0.25</v>
      </c>
    </row>
    <row r="24" spans="1:14" s="19" customFormat="1" ht="15.75">
      <c r="A24" s="20"/>
      <c r="B24" s="20"/>
      <c r="C24" s="20"/>
      <c r="D24" s="26"/>
      <c r="E24" s="73"/>
      <c r="F24" s="53"/>
      <c r="G24" s="81"/>
      <c r="H24" s="82"/>
      <c r="I24" s="86"/>
      <c r="J24" s="154">
        <v>0</v>
      </c>
      <c r="K24" s="154">
        <v>1</v>
      </c>
      <c r="L24" s="154">
        <v>1</v>
      </c>
      <c r="M24" s="154">
        <v>0</v>
      </c>
      <c r="N24" s="153">
        <f t="shared" si="2"/>
        <v>0.5</v>
      </c>
    </row>
    <row r="25" spans="1:14" s="19" customFormat="1" ht="15.75">
      <c r="A25" s="20"/>
      <c r="B25" s="20"/>
      <c r="C25" s="20"/>
      <c r="D25" s="26"/>
      <c r="E25" s="73"/>
      <c r="F25" s="20"/>
      <c r="G25" s="81"/>
      <c r="H25" s="81"/>
      <c r="I25" s="20"/>
      <c r="J25" s="155"/>
      <c r="K25" s="155"/>
      <c r="L25" s="155"/>
      <c r="M25" s="155"/>
      <c r="N25" s="152"/>
    </row>
    <row r="26" spans="1:14" s="19" customFormat="1" ht="39">
      <c r="A26" s="20"/>
      <c r="B26" s="20"/>
      <c r="C26" s="20"/>
      <c r="D26" s="28" t="s">
        <v>4</v>
      </c>
      <c r="E26" s="74">
        <f>AVERAGE(E3:E21)</f>
        <v>0.7368421052631579</v>
      </c>
      <c r="F26" s="74">
        <f>AVERAGE(F3:F21)</f>
        <v>0.7368421052631579</v>
      </c>
      <c r="G26" s="91">
        <f>AVERAGE(G3:G21)</f>
        <v>0.5789473684210527</v>
      </c>
      <c r="H26" s="91">
        <f>AVERAGE(H3:H21)</f>
        <v>0.631578947368421</v>
      </c>
      <c r="I26" s="96">
        <f>AVERAGE(I3:I21)</f>
        <v>0.6052631578947368</v>
      </c>
      <c r="J26" s="156">
        <f>AVERAGE(J3:J24)</f>
        <v>0.45454545454545453</v>
      </c>
      <c r="K26" s="156">
        <f>AVERAGE(K3:K24)</f>
        <v>0.4090909090909091</v>
      </c>
      <c r="L26" s="156">
        <f>AVERAGE(L3:L24)</f>
        <v>0.45454545454545453</v>
      </c>
      <c r="M26" s="156">
        <f>AVERAGE(M3:M24)</f>
        <v>0.2727272727272727</v>
      </c>
      <c r="N26" s="156">
        <f>AVERAGE(N3:N24)</f>
        <v>0.3977272727272727</v>
      </c>
    </row>
    <row r="27" spans="7:14" s="19" customFormat="1" ht="18.75">
      <c r="G27" s="78"/>
      <c r="H27" s="56"/>
      <c r="N27" s="122"/>
    </row>
    <row r="28" spans="1:46" s="20" customFormat="1" ht="18.75">
      <c r="A28" s="75"/>
      <c r="B28" s="56"/>
      <c r="C28" s="56"/>
      <c r="D28" s="55"/>
      <c r="E28" s="99"/>
      <c r="F28" s="76"/>
      <c r="G28" s="7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0" customFormat="1" ht="18.75">
      <c r="A29" s="75"/>
      <c r="B29" s="56"/>
      <c r="C29" s="56"/>
      <c r="D29" s="100"/>
      <c r="E29" s="56"/>
      <c r="F29" s="56"/>
      <c r="G29" s="7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1:46" s="20" customFormat="1" ht="18.75">
      <c r="A30" s="75"/>
      <c r="B30" s="56"/>
      <c r="C30" s="56"/>
      <c r="D30" s="55"/>
      <c r="E30" s="98"/>
      <c r="F30" s="55"/>
      <c r="G30" s="78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1:46" s="20" customFormat="1" ht="18.75">
      <c r="A31" s="75"/>
      <c r="B31" s="56"/>
      <c r="C31" s="56"/>
      <c r="D31" s="56"/>
      <c r="E31" s="56"/>
      <c r="F31" s="56"/>
      <c r="G31" s="7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6:46" s="19" customFormat="1" ht="18.75">
      <c r="F32" s="56"/>
      <c r="G32" s="78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4:46" s="19" customFormat="1" ht="18.75">
      <c r="D33" s="93"/>
      <c r="E33" s="23" t="s">
        <v>74</v>
      </c>
      <c r="F33" s="94">
        <v>0.76</v>
      </c>
      <c r="G33" s="78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5:8" s="19" customFormat="1" ht="18.75">
      <c r="E34" s="23" t="s">
        <v>75</v>
      </c>
      <c r="F34" s="94">
        <v>0.61</v>
      </c>
      <c r="G34" s="78"/>
      <c r="H34" s="56"/>
    </row>
    <row r="35" spans="5:8" s="19" customFormat="1" ht="18.75">
      <c r="E35" s="23" t="s">
        <v>105</v>
      </c>
      <c r="F35" s="94">
        <v>0.4</v>
      </c>
      <c r="G35" s="78"/>
      <c r="H35" s="56"/>
    </row>
    <row r="36" spans="7:8" s="19" customFormat="1" ht="18.75">
      <c r="G36" s="78"/>
      <c r="H36" s="56"/>
    </row>
    <row r="37" spans="7:8" s="19" customFormat="1" ht="18.75">
      <c r="G37" s="78"/>
      <c r="H37" s="56"/>
    </row>
    <row r="38" spans="7:8" s="19" customFormat="1" ht="18.75">
      <c r="G38" s="78"/>
      <c r="H38" s="56"/>
    </row>
    <row r="39" spans="7:8" s="19" customFormat="1" ht="18.75">
      <c r="G39" s="78"/>
      <c r="H39" s="56"/>
    </row>
    <row r="40" spans="7:8" s="19" customFormat="1" ht="18.75">
      <c r="G40" s="78"/>
      <c r="H40" s="56"/>
    </row>
    <row r="41" spans="7:8" s="19" customFormat="1" ht="18.75">
      <c r="G41" s="78"/>
      <c r="H41" s="56"/>
    </row>
    <row r="42" spans="7:8" s="19" customFormat="1" ht="18.75">
      <c r="G42" s="78"/>
      <c r="H42" s="56"/>
    </row>
    <row r="43" spans="7:8" s="19" customFormat="1" ht="18.75">
      <c r="G43" s="78"/>
      <c r="H43" s="56"/>
    </row>
    <row r="44" spans="7:8" s="19" customFormat="1" ht="18.75">
      <c r="G44" s="78"/>
      <c r="H44" s="56"/>
    </row>
    <row r="45" spans="7:8" s="19" customFormat="1" ht="15">
      <c r="G45" s="56"/>
      <c r="H45" s="56"/>
    </row>
    <row r="46" spans="7:8" s="19" customFormat="1" ht="15">
      <c r="G46" s="56"/>
      <c r="H46" s="56"/>
    </row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53"/>
  <sheetViews>
    <sheetView tabSelected="1" zoomScalePageLayoutView="0" workbookViewId="0" topLeftCell="A13">
      <selection activeCell="W23" sqref="W23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6" width="9.57421875" style="0" customWidth="1"/>
    <col min="12" max="12" width="7.140625" style="0" customWidth="1"/>
    <col min="13" max="13" width="7.421875" style="0" customWidth="1"/>
    <col min="14" max="14" width="7.00390625" style="0" customWidth="1"/>
    <col min="15" max="15" width="6.7109375" style="0" customWidth="1"/>
    <col min="16" max="16" width="5.8515625" style="0" customWidth="1"/>
  </cols>
  <sheetData>
    <row r="1" spans="1:22" s="19" customFormat="1" ht="139.5" customHeight="1">
      <c r="A1" s="157" t="s">
        <v>27</v>
      </c>
      <c r="B1" s="157"/>
      <c r="C1" s="157"/>
      <c r="D1" s="21" t="s">
        <v>2</v>
      </c>
      <c r="E1" s="71" t="str">
        <f>УУД_сентябрь!G1</f>
        <v>выбор способа решения задачи</v>
      </c>
      <c r="F1" s="71" t="s">
        <v>76</v>
      </c>
      <c r="G1" s="22" t="s">
        <v>70</v>
      </c>
      <c r="H1" s="139" t="s">
        <v>76</v>
      </c>
      <c r="I1" s="139" t="s">
        <v>76</v>
      </c>
      <c r="J1" s="139" t="s">
        <v>76</v>
      </c>
      <c r="K1" s="79" t="s">
        <v>70</v>
      </c>
      <c r="L1" s="141" t="s">
        <v>94</v>
      </c>
      <c r="M1" s="141" t="s">
        <v>95</v>
      </c>
      <c r="N1" s="141" t="s">
        <v>97</v>
      </c>
      <c r="O1" s="141" t="s">
        <v>44</v>
      </c>
      <c r="P1" s="141" t="s">
        <v>99</v>
      </c>
      <c r="Q1" s="142" t="s">
        <v>103</v>
      </c>
      <c r="R1" s="140" t="s">
        <v>70</v>
      </c>
      <c r="S1" s="77"/>
      <c r="T1" s="77"/>
      <c r="U1" s="77"/>
      <c r="V1" s="77"/>
    </row>
    <row r="2" spans="1:18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72">
        <f>УУД_сентябрь!G2</f>
        <v>3</v>
      </c>
      <c r="F2" s="72">
        <v>3</v>
      </c>
      <c r="G2" s="23"/>
      <c r="H2" s="97">
        <v>3</v>
      </c>
      <c r="I2" s="97">
        <v>3</v>
      </c>
      <c r="J2" s="97">
        <v>3</v>
      </c>
      <c r="K2" s="20"/>
      <c r="L2" s="143" t="s">
        <v>78</v>
      </c>
      <c r="M2" s="143" t="s">
        <v>80</v>
      </c>
      <c r="N2" s="143" t="s">
        <v>81</v>
      </c>
      <c r="O2" s="143" t="s">
        <v>84</v>
      </c>
      <c r="P2" s="143" t="s">
        <v>85</v>
      </c>
      <c r="Q2" s="144" t="s">
        <v>89</v>
      </c>
      <c r="R2" s="14"/>
    </row>
    <row r="3" spans="1:21" s="19" customFormat="1" ht="15.75">
      <c r="A3" s="20">
        <v>1</v>
      </c>
      <c r="B3" s="20" t="s">
        <v>7</v>
      </c>
      <c r="C3" s="20" t="s">
        <v>5</v>
      </c>
      <c r="D3" s="26" t="s">
        <v>54</v>
      </c>
      <c r="E3" s="73">
        <f>УУД_сентябрь!G3</f>
        <v>1</v>
      </c>
      <c r="F3" s="73">
        <f>УУД_сентябрь!J3</f>
        <v>1</v>
      </c>
      <c r="G3" s="53">
        <f>AVERAGE(E3:F3)</f>
        <v>1</v>
      </c>
      <c r="H3" s="81">
        <f>'УУД_декабрь '!K3</f>
        <v>1</v>
      </c>
      <c r="I3" s="82">
        <f>'УУД_декабрь '!L3</f>
        <v>1</v>
      </c>
      <c r="J3" s="82">
        <f>'УУД_декабрь '!Q3</f>
        <v>1</v>
      </c>
      <c r="K3" s="83">
        <f>AVERAGE(H3:J3)</f>
        <v>1</v>
      </c>
      <c r="L3" s="145">
        <v>1</v>
      </c>
      <c r="M3" s="145">
        <v>1</v>
      </c>
      <c r="N3" s="145">
        <v>0</v>
      </c>
      <c r="O3" s="145">
        <v>1</v>
      </c>
      <c r="P3" s="145">
        <v>1</v>
      </c>
      <c r="Q3" s="146">
        <v>1</v>
      </c>
      <c r="R3" s="126">
        <f>AVERAGE(L3:Q3)</f>
        <v>0.8333333333333334</v>
      </c>
      <c r="T3" s="87" t="s">
        <v>71</v>
      </c>
      <c r="U3" s="90">
        <v>9</v>
      </c>
    </row>
    <row r="4" spans="1:21" s="19" customFormat="1" ht="15.75">
      <c r="A4" s="20">
        <v>2</v>
      </c>
      <c r="B4" s="20" t="s">
        <v>7</v>
      </c>
      <c r="C4" s="20" t="s">
        <v>8</v>
      </c>
      <c r="D4" s="26" t="s">
        <v>54</v>
      </c>
      <c r="E4" s="73">
        <f>УУД_сентябрь!G4</f>
        <v>1</v>
      </c>
      <c r="F4" s="73">
        <f>УУД_сентябрь!J4</f>
        <v>1</v>
      </c>
      <c r="G4" s="53">
        <f aca="true" t="shared" si="0" ref="G4:G21">AVERAGE(E4:F4)</f>
        <v>1</v>
      </c>
      <c r="H4" s="81">
        <f>'УУД_декабрь '!K4</f>
        <v>0</v>
      </c>
      <c r="I4" s="82">
        <f>'УУД_декабрь '!L4</f>
        <v>1</v>
      </c>
      <c r="J4" s="82">
        <f>'УУД_декабрь '!Q4</f>
        <v>0</v>
      </c>
      <c r="K4" s="83">
        <f aca="true" t="shared" si="1" ref="K4:K21">AVERAGE(H4:J4)</f>
        <v>0.3333333333333333</v>
      </c>
      <c r="L4" s="145">
        <v>0</v>
      </c>
      <c r="M4" s="145">
        <v>0</v>
      </c>
      <c r="N4" s="145">
        <v>1</v>
      </c>
      <c r="O4" s="145">
        <v>1</v>
      </c>
      <c r="P4" s="145">
        <v>1</v>
      </c>
      <c r="Q4" s="146">
        <v>1</v>
      </c>
      <c r="R4" s="125">
        <f aca="true" t="shared" si="2" ref="R4:R24">AVERAGE(L4:Q4)</f>
        <v>0.6666666666666666</v>
      </c>
      <c r="T4" s="88" t="s">
        <v>72</v>
      </c>
      <c r="U4" s="90">
        <v>2</v>
      </c>
    </row>
    <row r="5" spans="1:21" s="19" customFormat="1" ht="15.75">
      <c r="A5" s="20">
        <v>3</v>
      </c>
      <c r="B5" s="20" t="s">
        <v>9</v>
      </c>
      <c r="C5" s="20" t="s">
        <v>10</v>
      </c>
      <c r="D5" s="26" t="s">
        <v>55</v>
      </c>
      <c r="E5" s="73">
        <f>УУД_сентябрь!G5</f>
        <v>1</v>
      </c>
      <c r="F5" s="73">
        <f>УУД_сентябрь!J5</f>
        <v>1</v>
      </c>
      <c r="G5" s="53">
        <f t="shared" si="0"/>
        <v>1</v>
      </c>
      <c r="H5" s="81">
        <f>'УУД_декабрь '!K5</f>
        <v>0</v>
      </c>
      <c r="I5" s="82">
        <f>'УУД_декабрь '!L5</f>
        <v>0</v>
      </c>
      <c r="J5" s="82">
        <f>'УУД_декабрь '!Q5</f>
        <v>0</v>
      </c>
      <c r="K5" s="83">
        <f t="shared" si="1"/>
        <v>0</v>
      </c>
      <c r="L5" s="145">
        <v>1</v>
      </c>
      <c r="M5" s="145">
        <v>1</v>
      </c>
      <c r="N5" s="145">
        <v>1</v>
      </c>
      <c r="O5" s="145">
        <v>1</v>
      </c>
      <c r="P5" s="145">
        <v>1</v>
      </c>
      <c r="Q5" s="146">
        <v>0</v>
      </c>
      <c r="R5" s="125">
        <f t="shared" si="2"/>
        <v>0.8333333333333334</v>
      </c>
      <c r="T5" s="89" t="s">
        <v>73</v>
      </c>
      <c r="U5" s="90">
        <v>11</v>
      </c>
    </row>
    <row r="6" spans="1:18" s="19" customFormat="1" ht="15.75">
      <c r="A6" s="20">
        <v>4</v>
      </c>
      <c r="B6" s="20" t="s">
        <v>7</v>
      </c>
      <c r="C6" s="20" t="s">
        <v>11</v>
      </c>
      <c r="D6" s="26" t="s">
        <v>54</v>
      </c>
      <c r="E6" s="73">
        <f>УУД_сентябрь!G6</f>
        <v>1</v>
      </c>
      <c r="F6" s="73">
        <f>УУД_сентябрь!J6</f>
        <v>1</v>
      </c>
      <c r="G6" s="53">
        <f t="shared" si="0"/>
        <v>1</v>
      </c>
      <c r="H6" s="81">
        <f>'УУД_декабрь '!K6</f>
        <v>0</v>
      </c>
      <c r="I6" s="82">
        <f>'УУД_декабрь '!L6</f>
        <v>1</v>
      </c>
      <c r="J6" s="82">
        <f>'УУД_декабрь '!Q6</f>
        <v>1</v>
      </c>
      <c r="K6" s="83">
        <f t="shared" si="1"/>
        <v>0.6666666666666666</v>
      </c>
      <c r="L6" s="145">
        <v>1</v>
      </c>
      <c r="M6" s="145">
        <v>1</v>
      </c>
      <c r="N6" s="145">
        <v>0</v>
      </c>
      <c r="O6" s="145">
        <v>1</v>
      </c>
      <c r="P6" s="145">
        <v>0</v>
      </c>
      <c r="Q6" s="146">
        <v>0</v>
      </c>
      <c r="R6" s="125">
        <f t="shared" si="2"/>
        <v>0.5</v>
      </c>
    </row>
    <row r="7" spans="1:18" s="19" customFormat="1" ht="15.75">
      <c r="A7" s="20">
        <v>5</v>
      </c>
      <c r="B7" s="20" t="s">
        <v>7</v>
      </c>
      <c r="C7" s="20" t="s">
        <v>12</v>
      </c>
      <c r="D7" s="26" t="s">
        <v>55</v>
      </c>
      <c r="E7" s="73">
        <f>УУД_сентябрь!G7</f>
        <v>1</v>
      </c>
      <c r="F7" s="73">
        <f>УУД_сентябрь!J7</f>
        <v>1</v>
      </c>
      <c r="G7" s="53">
        <f t="shared" si="0"/>
        <v>1</v>
      </c>
      <c r="H7" s="81">
        <f>'УУД_декабрь '!K7</f>
        <v>0</v>
      </c>
      <c r="I7" s="82">
        <f>'УУД_декабрь '!L7</f>
        <v>1</v>
      </c>
      <c r="J7" s="82">
        <f>'УУД_декабрь '!Q7</f>
        <v>1</v>
      </c>
      <c r="K7" s="83">
        <f t="shared" si="1"/>
        <v>0.6666666666666666</v>
      </c>
      <c r="L7" s="145">
        <v>1</v>
      </c>
      <c r="M7" s="145">
        <v>1</v>
      </c>
      <c r="N7" s="145">
        <v>0</v>
      </c>
      <c r="O7" s="145">
        <v>1</v>
      </c>
      <c r="P7" s="145">
        <v>1</v>
      </c>
      <c r="Q7" s="146">
        <v>1</v>
      </c>
      <c r="R7" s="125">
        <f t="shared" si="2"/>
        <v>0.8333333333333334</v>
      </c>
    </row>
    <row r="8" spans="1:18" s="19" customFormat="1" ht="15.75">
      <c r="A8" s="20">
        <v>6</v>
      </c>
      <c r="B8" s="20" t="s">
        <v>7</v>
      </c>
      <c r="C8" s="20" t="s">
        <v>13</v>
      </c>
      <c r="D8" s="26" t="s">
        <v>55</v>
      </c>
      <c r="E8" s="73">
        <f>УУД_сентябрь!G8</f>
        <v>1</v>
      </c>
      <c r="F8" s="73">
        <f>УУД_сентябрь!J8</f>
        <v>1</v>
      </c>
      <c r="G8" s="53">
        <f t="shared" si="0"/>
        <v>1</v>
      </c>
      <c r="H8" s="81">
        <f>'УУД_декабрь '!K8</f>
        <v>0</v>
      </c>
      <c r="I8" s="82">
        <f>'УУД_декабрь '!L8</f>
        <v>1</v>
      </c>
      <c r="J8" s="82">
        <f>'УУД_декабрь '!Q8</f>
        <v>1</v>
      </c>
      <c r="K8" s="83">
        <f t="shared" si="1"/>
        <v>0.6666666666666666</v>
      </c>
      <c r="L8" s="145">
        <v>0</v>
      </c>
      <c r="M8" s="145">
        <v>1</v>
      </c>
      <c r="N8" s="145">
        <v>0</v>
      </c>
      <c r="O8" s="145">
        <v>1</v>
      </c>
      <c r="P8" s="145">
        <v>0</v>
      </c>
      <c r="Q8" s="146">
        <v>0</v>
      </c>
      <c r="R8" s="126">
        <f t="shared" si="2"/>
        <v>0.3333333333333333</v>
      </c>
    </row>
    <row r="9" spans="1:18" s="19" customFormat="1" ht="15.75">
      <c r="A9" s="20">
        <v>7</v>
      </c>
      <c r="B9" s="20" t="s">
        <v>9</v>
      </c>
      <c r="C9" s="20" t="s">
        <v>14</v>
      </c>
      <c r="D9" s="26" t="s">
        <v>55</v>
      </c>
      <c r="E9" s="73">
        <f>УУД_сентябрь!G9</f>
        <v>1</v>
      </c>
      <c r="F9" s="73">
        <f>УУД_сентябрь!J9</f>
        <v>0</v>
      </c>
      <c r="G9" s="53">
        <f t="shared" si="0"/>
        <v>0.5</v>
      </c>
      <c r="H9" s="81">
        <f>'УУД_декабрь '!K9</f>
        <v>0</v>
      </c>
      <c r="I9" s="82">
        <f>'УУД_декабрь '!L9</f>
        <v>1</v>
      </c>
      <c r="J9" s="82">
        <f>'УУД_декабрь '!Q9</f>
        <v>0</v>
      </c>
      <c r="K9" s="83">
        <f t="shared" si="1"/>
        <v>0.3333333333333333</v>
      </c>
      <c r="L9" s="145">
        <v>0</v>
      </c>
      <c r="M9" s="145">
        <v>1</v>
      </c>
      <c r="N9" s="145">
        <v>1</v>
      </c>
      <c r="O9" s="145">
        <v>1</v>
      </c>
      <c r="P9" s="145">
        <v>1</v>
      </c>
      <c r="Q9" s="146">
        <v>0</v>
      </c>
      <c r="R9" s="125">
        <f t="shared" si="2"/>
        <v>0.6666666666666666</v>
      </c>
    </row>
    <row r="10" spans="1:18" s="19" customFormat="1" ht="15.75">
      <c r="A10" s="20">
        <v>10</v>
      </c>
      <c r="B10" s="20" t="s">
        <v>7</v>
      </c>
      <c r="C10" s="20" t="s">
        <v>15</v>
      </c>
      <c r="D10" s="26" t="s">
        <v>55</v>
      </c>
      <c r="E10" s="73">
        <f>УУД_сентябрь!G12</f>
        <v>1</v>
      </c>
      <c r="F10" s="73">
        <f>УУД_сентябрь!J12</f>
        <v>1</v>
      </c>
      <c r="G10" s="53">
        <f t="shared" si="0"/>
        <v>1</v>
      </c>
      <c r="H10" s="81">
        <f>'УУД_декабрь '!K10</f>
        <v>1</v>
      </c>
      <c r="I10" s="82">
        <f>'УУД_декабрь '!L10</f>
        <v>1</v>
      </c>
      <c r="J10" s="82">
        <f>'УУД_декабрь '!Q10</f>
        <v>1</v>
      </c>
      <c r="K10" s="85">
        <f t="shared" si="1"/>
        <v>1</v>
      </c>
      <c r="L10" s="145">
        <v>1</v>
      </c>
      <c r="M10" s="145">
        <v>1</v>
      </c>
      <c r="N10" s="145">
        <v>0</v>
      </c>
      <c r="O10" s="145">
        <v>1</v>
      </c>
      <c r="P10" s="145">
        <v>1</v>
      </c>
      <c r="Q10" s="146">
        <v>1</v>
      </c>
      <c r="R10" s="126">
        <f t="shared" si="2"/>
        <v>0.8333333333333334</v>
      </c>
    </row>
    <row r="11" spans="1:18" s="19" customFormat="1" ht="15.75">
      <c r="A11" s="20">
        <v>11</v>
      </c>
      <c r="B11" s="20" t="s">
        <v>9</v>
      </c>
      <c r="C11" s="20" t="s">
        <v>16</v>
      </c>
      <c r="D11" s="26" t="s">
        <v>55</v>
      </c>
      <c r="E11" s="73">
        <f>УУД_сентябрь!G13</f>
        <v>1</v>
      </c>
      <c r="F11" s="73">
        <f>УУД_сентябрь!J13</f>
        <v>0</v>
      </c>
      <c r="G11" s="53">
        <f t="shared" si="0"/>
        <v>0.5</v>
      </c>
      <c r="H11" s="81">
        <f>'УУД_декабрь '!K11</f>
        <v>0</v>
      </c>
      <c r="I11" s="82">
        <f>'УУД_декабрь '!L11</f>
        <v>1</v>
      </c>
      <c r="J11" s="82">
        <f>'УУД_декабрь '!Q11</f>
        <v>1</v>
      </c>
      <c r="K11" s="83">
        <f t="shared" si="1"/>
        <v>0.6666666666666666</v>
      </c>
      <c r="L11" s="145">
        <v>0</v>
      </c>
      <c r="M11" s="145">
        <v>1</v>
      </c>
      <c r="N11" s="145">
        <v>0</v>
      </c>
      <c r="O11" s="145">
        <v>1</v>
      </c>
      <c r="P11" s="145">
        <v>0</v>
      </c>
      <c r="Q11" s="146">
        <v>0</v>
      </c>
      <c r="R11" s="126">
        <f t="shared" si="2"/>
        <v>0.3333333333333333</v>
      </c>
    </row>
    <row r="12" spans="1:18" s="19" customFormat="1" ht="15.75">
      <c r="A12" s="20">
        <v>12</v>
      </c>
      <c r="B12" s="20" t="s">
        <v>7</v>
      </c>
      <c r="C12" s="20" t="s">
        <v>17</v>
      </c>
      <c r="D12" s="26" t="s">
        <v>54</v>
      </c>
      <c r="E12" s="73">
        <f>УУД_сентябрь!G14</f>
        <v>1</v>
      </c>
      <c r="F12" s="73">
        <f>УУД_сентябрь!J14</f>
        <v>1</v>
      </c>
      <c r="G12" s="53">
        <f t="shared" si="0"/>
        <v>1</v>
      </c>
      <c r="H12" s="81">
        <f>'УУД_декабрь '!K12</f>
        <v>0</v>
      </c>
      <c r="I12" s="82">
        <f>'УУД_декабрь '!L12</f>
        <v>1</v>
      </c>
      <c r="J12" s="82">
        <f>'УУД_декабрь '!Q12</f>
        <v>1</v>
      </c>
      <c r="K12" s="83">
        <f t="shared" si="1"/>
        <v>0.6666666666666666</v>
      </c>
      <c r="L12" s="145">
        <v>0</v>
      </c>
      <c r="M12" s="145">
        <v>1</v>
      </c>
      <c r="N12" s="145">
        <v>0</v>
      </c>
      <c r="O12" s="145">
        <v>1</v>
      </c>
      <c r="P12" s="145">
        <v>1</v>
      </c>
      <c r="Q12" s="146">
        <v>1</v>
      </c>
      <c r="R12" s="149">
        <f t="shared" si="2"/>
        <v>0.6666666666666666</v>
      </c>
    </row>
    <row r="13" spans="1:18" s="19" customFormat="1" ht="15.75">
      <c r="A13" s="20">
        <v>13</v>
      </c>
      <c r="B13" s="20" t="s">
        <v>7</v>
      </c>
      <c r="C13" s="20" t="s">
        <v>18</v>
      </c>
      <c r="D13" s="26" t="s">
        <v>54</v>
      </c>
      <c r="E13" s="73">
        <f>УУД_сентябрь!G15</f>
        <v>1</v>
      </c>
      <c r="F13" s="73">
        <f>УУД_сентябрь!J15</f>
        <v>1</v>
      </c>
      <c r="G13" s="53">
        <f t="shared" si="0"/>
        <v>1</v>
      </c>
      <c r="H13" s="81">
        <f>'УУД_декабрь '!K13</f>
        <v>1</v>
      </c>
      <c r="I13" s="82">
        <f>'УУД_декабрь '!L13</f>
        <v>1</v>
      </c>
      <c r="J13" s="82">
        <f>'УУД_декабрь '!Q13</f>
        <v>1</v>
      </c>
      <c r="K13" s="83">
        <f t="shared" si="1"/>
        <v>1</v>
      </c>
      <c r="L13" s="145">
        <v>1</v>
      </c>
      <c r="M13" s="145">
        <v>1</v>
      </c>
      <c r="N13" s="145">
        <v>0</v>
      </c>
      <c r="O13" s="145">
        <v>1</v>
      </c>
      <c r="P13" s="145">
        <v>1</v>
      </c>
      <c r="Q13" s="146">
        <v>0</v>
      </c>
      <c r="R13" s="126">
        <f t="shared" si="2"/>
        <v>0.6666666666666666</v>
      </c>
    </row>
    <row r="14" spans="1:18" s="19" customFormat="1" ht="15.75">
      <c r="A14" s="20">
        <v>14</v>
      </c>
      <c r="B14" s="20" t="s">
        <v>9</v>
      </c>
      <c r="C14" s="20" t="s">
        <v>19</v>
      </c>
      <c r="D14" s="26" t="s">
        <v>55</v>
      </c>
      <c r="E14" s="73">
        <f>УУД_сентябрь!G16</f>
        <v>1</v>
      </c>
      <c r="F14" s="73">
        <f>УУД_сентябрь!J16</f>
        <v>0</v>
      </c>
      <c r="G14" s="53">
        <f t="shared" si="0"/>
        <v>0.5</v>
      </c>
      <c r="H14" s="81">
        <f>'УУД_декабрь '!K14</f>
        <v>0</v>
      </c>
      <c r="I14" s="82">
        <f>'УУД_декабрь '!L14</f>
        <v>1</v>
      </c>
      <c r="J14" s="82">
        <f>'УУД_декабрь '!Q14</f>
        <v>1</v>
      </c>
      <c r="K14" s="83">
        <f t="shared" si="1"/>
        <v>0.6666666666666666</v>
      </c>
      <c r="L14" s="145">
        <v>1</v>
      </c>
      <c r="M14" s="145">
        <v>1</v>
      </c>
      <c r="N14" s="145">
        <v>0</v>
      </c>
      <c r="O14" s="145">
        <v>1</v>
      </c>
      <c r="P14" s="145">
        <v>0</v>
      </c>
      <c r="Q14" s="146">
        <v>0</v>
      </c>
      <c r="R14" s="126">
        <f t="shared" si="2"/>
        <v>0.5</v>
      </c>
    </row>
    <row r="15" spans="1:18" s="19" customFormat="1" ht="15.75">
      <c r="A15" s="20">
        <v>15</v>
      </c>
      <c r="B15" s="20" t="s">
        <v>9</v>
      </c>
      <c r="C15" s="20" t="s">
        <v>20</v>
      </c>
      <c r="D15" s="26" t="s">
        <v>55</v>
      </c>
      <c r="E15" s="73">
        <f>УУД_сентябрь!G17</f>
        <v>1</v>
      </c>
      <c r="F15" s="73">
        <f>УУД_сентябрь!J17</f>
        <v>1</v>
      </c>
      <c r="G15" s="53">
        <f t="shared" si="0"/>
        <v>1</v>
      </c>
      <c r="H15" s="81">
        <f>'УУД_декабрь '!K15</f>
        <v>1</v>
      </c>
      <c r="I15" s="82">
        <f>'УУД_декабрь '!L15</f>
        <v>1</v>
      </c>
      <c r="J15" s="82">
        <f>'УУД_декабрь '!Q15</f>
        <v>1</v>
      </c>
      <c r="K15" s="83">
        <f t="shared" si="1"/>
        <v>1</v>
      </c>
      <c r="L15" s="145">
        <v>1</v>
      </c>
      <c r="M15" s="145">
        <v>1</v>
      </c>
      <c r="N15" s="145">
        <v>0</v>
      </c>
      <c r="O15" s="145">
        <v>1</v>
      </c>
      <c r="P15" s="145">
        <v>1</v>
      </c>
      <c r="Q15" s="146">
        <v>0</v>
      </c>
      <c r="R15" s="126">
        <f t="shared" si="2"/>
        <v>0.6666666666666666</v>
      </c>
    </row>
    <row r="16" spans="1:18" s="19" customFormat="1" ht="15.75">
      <c r="A16" s="20">
        <v>16</v>
      </c>
      <c r="B16" s="20" t="s">
        <v>9</v>
      </c>
      <c r="C16" s="20" t="s">
        <v>58</v>
      </c>
      <c r="D16" s="26" t="s">
        <v>54</v>
      </c>
      <c r="E16" s="73">
        <f>УУД_сентябрь!G18</f>
        <v>1</v>
      </c>
      <c r="F16" s="73">
        <f>УУД_сентябрь!J18</f>
        <v>1</v>
      </c>
      <c r="G16" s="53">
        <f t="shared" si="0"/>
        <v>1</v>
      </c>
      <c r="H16" s="81">
        <f>'УУД_декабрь '!K16</f>
        <v>1</v>
      </c>
      <c r="I16" s="82">
        <f>'УУД_декабрь '!L16</f>
        <v>1</v>
      </c>
      <c r="J16" s="82">
        <f>'УУД_декабрь '!Q16</f>
        <v>0</v>
      </c>
      <c r="K16" s="83">
        <f t="shared" si="1"/>
        <v>0.6666666666666666</v>
      </c>
      <c r="L16" s="145">
        <v>1</v>
      </c>
      <c r="M16" s="145">
        <v>0</v>
      </c>
      <c r="N16" s="145">
        <v>1</v>
      </c>
      <c r="O16" s="145">
        <v>1</v>
      </c>
      <c r="P16" s="145">
        <v>1</v>
      </c>
      <c r="Q16" s="146">
        <v>1</v>
      </c>
      <c r="R16" s="125">
        <f t="shared" si="2"/>
        <v>0.8333333333333334</v>
      </c>
    </row>
    <row r="17" spans="1:18" s="19" customFormat="1" ht="15.75">
      <c r="A17" s="20">
        <v>17</v>
      </c>
      <c r="B17" s="20" t="s">
        <v>9</v>
      </c>
      <c r="C17" s="20" t="s">
        <v>21</v>
      </c>
      <c r="D17" s="26" t="s">
        <v>55</v>
      </c>
      <c r="E17" s="73">
        <f>УУД_сентябрь!G19</f>
        <v>1</v>
      </c>
      <c r="F17" s="73">
        <f>УУД_сентябрь!J19</f>
        <v>1</v>
      </c>
      <c r="G17" s="53">
        <f t="shared" si="0"/>
        <v>1</v>
      </c>
      <c r="H17" s="81">
        <f>'УУД_декабрь '!K17</f>
        <v>1</v>
      </c>
      <c r="I17" s="82">
        <f>'УУД_декабрь '!L17</f>
        <v>1</v>
      </c>
      <c r="J17" s="82">
        <f>'УУД_декабрь '!Q17</f>
        <v>1</v>
      </c>
      <c r="K17" s="85">
        <f t="shared" si="1"/>
        <v>1</v>
      </c>
      <c r="L17" s="145">
        <v>1</v>
      </c>
      <c r="M17" s="145">
        <v>1</v>
      </c>
      <c r="N17" s="145">
        <v>0</v>
      </c>
      <c r="O17" s="145">
        <v>1</v>
      </c>
      <c r="P17" s="145">
        <v>1</v>
      </c>
      <c r="Q17" s="146">
        <v>1</v>
      </c>
      <c r="R17" s="126">
        <f t="shared" si="2"/>
        <v>0.8333333333333334</v>
      </c>
    </row>
    <row r="18" spans="1:18" s="19" customFormat="1" ht="15.75">
      <c r="A18" s="20">
        <v>18</v>
      </c>
      <c r="B18" s="20" t="s">
        <v>9</v>
      </c>
      <c r="C18" s="20" t="s">
        <v>22</v>
      </c>
      <c r="D18" s="26" t="s">
        <v>54</v>
      </c>
      <c r="E18" s="73">
        <f>УУД_сентябрь!G20</f>
        <v>1</v>
      </c>
      <c r="F18" s="73">
        <f>УУД_сентябрь!J20</f>
        <v>1</v>
      </c>
      <c r="G18" s="53">
        <f t="shared" si="0"/>
        <v>1</v>
      </c>
      <c r="H18" s="81">
        <f>'УУД_декабрь '!K18</f>
        <v>1</v>
      </c>
      <c r="I18" s="82">
        <f>'УУД_декабрь '!L18</f>
        <v>1</v>
      </c>
      <c r="J18" s="82">
        <f>'УУД_декабрь '!Q18</f>
        <v>1</v>
      </c>
      <c r="K18" s="85">
        <f t="shared" si="1"/>
        <v>1</v>
      </c>
      <c r="L18" s="145">
        <v>1</v>
      </c>
      <c r="M18" s="145">
        <v>0</v>
      </c>
      <c r="N18" s="145">
        <v>1</v>
      </c>
      <c r="O18" s="145">
        <v>1</v>
      </c>
      <c r="P18" s="145">
        <v>1</v>
      </c>
      <c r="Q18" s="146">
        <v>1</v>
      </c>
      <c r="R18" s="126">
        <f t="shared" si="2"/>
        <v>0.8333333333333334</v>
      </c>
    </row>
    <row r="19" spans="1:18" s="19" customFormat="1" ht="15.75">
      <c r="A19" s="20">
        <v>19</v>
      </c>
      <c r="B19" s="20" t="s">
        <v>9</v>
      </c>
      <c r="C19" s="20" t="s">
        <v>23</v>
      </c>
      <c r="D19" s="26" t="s">
        <v>54</v>
      </c>
      <c r="E19" s="73">
        <f>УУД_сентябрь!G21</f>
        <v>1</v>
      </c>
      <c r="F19" s="73">
        <f>УУД_сентябрь!J21</f>
        <v>1</v>
      </c>
      <c r="G19" s="53">
        <f t="shared" si="0"/>
        <v>1</v>
      </c>
      <c r="H19" s="81">
        <f>'УУД_декабрь '!K19</f>
        <v>0</v>
      </c>
      <c r="I19" s="82">
        <f>'УУД_декабрь '!L19</f>
        <v>1</v>
      </c>
      <c r="J19" s="82">
        <f>'УУД_декабрь '!Q19</f>
        <v>1</v>
      </c>
      <c r="K19" s="83">
        <f t="shared" si="1"/>
        <v>0.6666666666666666</v>
      </c>
      <c r="L19" s="145">
        <v>0</v>
      </c>
      <c r="M19" s="145">
        <v>0</v>
      </c>
      <c r="N19" s="145">
        <v>1</v>
      </c>
      <c r="O19" s="145">
        <v>1</v>
      </c>
      <c r="P19" s="145">
        <v>1</v>
      </c>
      <c r="Q19" s="146">
        <v>1</v>
      </c>
      <c r="R19" s="149">
        <f t="shared" si="2"/>
        <v>0.6666666666666666</v>
      </c>
    </row>
    <row r="20" spans="1:18" s="19" customFormat="1" ht="15.75">
      <c r="A20" s="20">
        <v>20</v>
      </c>
      <c r="B20" s="20" t="s">
        <v>7</v>
      </c>
      <c r="C20" s="20" t="s">
        <v>24</v>
      </c>
      <c r="D20" s="26" t="s">
        <v>54</v>
      </c>
      <c r="E20" s="73">
        <f>УУД_сентябрь!G22</f>
        <v>0</v>
      </c>
      <c r="F20" s="73">
        <f>УУД_сентябрь!J22</f>
        <v>1</v>
      </c>
      <c r="G20" s="53">
        <f t="shared" si="0"/>
        <v>0.5</v>
      </c>
      <c r="H20" s="81">
        <f>'УУД_декабрь '!K20</f>
        <v>1</v>
      </c>
      <c r="I20" s="82">
        <f>'УУД_декабрь '!L20</f>
        <v>0</v>
      </c>
      <c r="J20" s="82">
        <f>'УУД_декабрь '!Q20</f>
        <v>1</v>
      </c>
      <c r="K20" s="86">
        <f t="shared" si="1"/>
        <v>0.6666666666666666</v>
      </c>
      <c r="L20" s="145">
        <v>0</v>
      </c>
      <c r="M20" s="145">
        <v>0</v>
      </c>
      <c r="N20" s="145">
        <v>1</v>
      </c>
      <c r="O20" s="145">
        <v>1</v>
      </c>
      <c r="P20" s="145">
        <v>0</v>
      </c>
      <c r="Q20" s="146">
        <v>0</v>
      </c>
      <c r="R20" s="126">
        <f t="shared" si="2"/>
        <v>0.3333333333333333</v>
      </c>
    </row>
    <row r="21" spans="1:18" s="19" customFormat="1" ht="15.75">
      <c r="A21" s="20">
        <v>21</v>
      </c>
      <c r="B21" s="20" t="s">
        <v>7</v>
      </c>
      <c r="C21" s="20" t="s">
        <v>25</v>
      </c>
      <c r="D21" s="26" t="s">
        <v>54</v>
      </c>
      <c r="E21" s="73">
        <f>УУД_сентябрь!G23</f>
        <v>1</v>
      </c>
      <c r="F21" s="73">
        <f>УУД_сентябрь!J23</f>
        <v>1</v>
      </c>
      <c r="G21" s="53">
        <f t="shared" si="0"/>
        <v>1</v>
      </c>
      <c r="H21" s="81">
        <f>'УУД_декабрь '!K21</f>
        <v>1</v>
      </c>
      <c r="I21" s="82">
        <f>'УУД_декабрь '!L21</f>
        <v>1</v>
      </c>
      <c r="J21" s="82">
        <f>'УУД_декабрь '!Q21</f>
        <v>1</v>
      </c>
      <c r="K21" s="85">
        <f t="shared" si="1"/>
        <v>1</v>
      </c>
      <c r="L21" s="145">
        <v>1</v>
      </c>
      <c r="M21" s="145">
        <v>1</v>
      </c>
      <c r="N21" s="145">
        <v>0</v>
      </c>
      <c r="O21" s="145">
        <v>1</v>
      </c>
      <c r="P21" s="145">
        <v>1</v>
      </c>
      <c r="Q21" s="146">
        <v>1</v>
      </c>
      <c r="R21" s="126">
        <f t="shared" si="2"/>
        <v>0.8333333333333334</v>
      </c>
    </row>
    <row r="22" spans="1:18" s="19" customFormat="1" ht="15.75">
      <c r="A22" s="20"/>
      <c r="B22" s="20"/>
      <c r="C22" s="20"/>
      <c r="D22" s="26"/>
      <c r="E22" s="73"/>
      <c r="F22" s="73"/>
      <c r="G22" s="53"/>
      <c r="H22" s="81"/>
      <c r="I22" s="82"/>
      <c r="J22" s="82"/>
      <c r="K22" s="85"/>
      <c r="L22" s="145">
        <v>1</v>
      </c>
      <c r="M22" s="145">
        <v>1</v>
      </c>
      <c r="N22" s="145">
        <v>0</v>
      </c>
      <c r="O22" s="145">
        <v>1</v>
      </c>
      <c r="P22" s="145">
        <v>0</v>
      </c>
      <c r="Q22" s="146">
        <v>1</v>
      </c>
      <c r="R22" s="125">
        <f t="shared" si="2"/>
        <v>0.6666666666666666</v>
      </c>
    </row>
    <row r="23" spans="1:18" s="19" customFormat="1" ht="15.75">
      <c r="A23" s="20"/>
      <c r="B23" s="20"/>
      <c r="C23" s="20"/>
      <c r="D23" s="26"/>
      <c r="E23" s="73"/>
      <c r="F23" s="73"/>
      <c r="G23" s="53"/>
      <c r="H23" s="81"/>
      <c r="I23" s="82"/>
      <c r="J23" s="82"/>
      <c r="K23" s="85"/>
      <c r="L23" s="145">
        <v>1</v>
      </c>
      <c r="M23" s="145">
        <v>1</v>
      </c>
      <c r="N23" s="145">
        <v>0</v>
      </c>
      <c r="O23" s="145">
        <v>1</v>
      </c>
      <c r="P23" s="145">
        <v>1</v>
      </c>
      <c r="Q23" s="146">
        <v>0</v>
      </c>
      <c r="R23" s="125">
        <f t="shared" si="2"/>
        <v>0.6666666666666666</v>
      </c>
    </row>
    <row r="24" spans="1:18" s="19" customFormat="1" ht="15.75">
      <c r="A24" s="20"/>
      <c r="B24" s="20"/>
      <c r="C24" s="20"/>
      <c r="D24" s="26"/>
      <c r="E24" s="73"/>
      <c r="F24" s="73"/>
      <c r="G24" s="53"/>
      <c r="H24" s="81"/>
      <c r="I24" s="82"/>
      <c r="J24" s="82"/>
      <c r="K24" s="85"/>
      <c r="L24" s="145">
        <v>1</v>
      </c>
      <c r="M24" s="145">
        <v>1</v>
      </c>
      <c r="N24" s="145">
        <v>0</v>
      </c>
      <c r="O24" s="145">
        <v>1</v>
      </c>
      <c r="P24" s="145">
        <v>1</v>
      </c>
      <c r="Q24" s="146">
        <v>1</v>
      </c>
      <c r="R24" s="125">
        <f t="shared" si="2"/>
        <v>0.8333333333333334</v>
      </c>
    </row>
    <row r="25" spans="1:18" s="19" customFormat="1" ht="15.75">
      <c r="A25" s="20"/>
      <c r="B25" s="20"/>
      <c r="C25" s="20"/>
      <c r="D25" s="26"/>
      <c r="E25" s="73"/>
      <c r="F25" s="73"/>
      <c r="G25" s="20"/>
      <c r="H25" s="81"/>
      <c r="I25" s="81"/>
      <c r="J25" s="81"/>
      <c r="K25" s="20"/>
      <c r="L25" s="147"/>
      <c r="M25" s="147"/>
      <c r="N25" s="147"/>
      <c r="O25" s="147"/>
      <c r="P25" s="147"/>
      <c r="Q25" s="147"/>
      <c r="R25" s="4"/>
    </row>
    <row r="26" spans="1:18" s="19" customFormat="1" ht="39">
      <c r="A26" s="20"/>
      <c r="B26" s="20"/>
      <c r="C26" s="20"/>
      <c r="D26" s="28" t="s">
        <v>4</v>
      </c>
      <c r="E26" s="74">
        <f>AVERAGE(E3:E21)</f>
        <v>0.9473684210526315</v>
      </c>
      <c r="F26" s="74"/>
      <c r="G26" s="74">
        <f>AVERAGE(G3:G21)</f>
        <v>0.8947368421052632</v>
      </c>
      <c r="H26" s="91">
        <f>AVERAGE(H3:H21)</f>
        <v>0.47368421052631576</v>
      </c>
      <c r="I26" s="91">
        <f>AVERAGE(I3:I21)</f>
        <v>0.8947368421052632</v>
      </c>
      <c r="J26" s="91"/>
      <c r="K26" s="96">
        <f>AVERAGE(K3:K21)</f>
        <v>0.7192982456140351</v>
      </c>
      <c r="L26" s="148">
        <f>AVERAGE(L3:L24)</f>
        <v>0.6818181818181818</v>
      </c>
      <c r="M26" s="148">
        <f aca="true" t="shared" si="3" ref="M26:R26">AVERAGE(M3:M24)</f>
        <v>0.7727272727272727</v>
      </c>
      <c r="N26" s="148">
        <f t="shared" si="3"/>
        <v>0.3181818181818182</v>
      </c>
      <c r="O26" s="148">
        <f t="shared" si="3"/>
        <v>1</v>
      </c>
      <c r="P26" s="148">
        <f t="shared" si="3"/>
        <v>0.7272727272727273</v>
      </c>
      <c r="Q26" s="148">
        <f t="shared" si="3"/>
        <v>0.5454545454545454</v>
      </c>
      <c r="R26" s="148">
        <f t="shared" si="3"/>
        <v>0.6742424242424243</v>
      </c>
    </row>
    <row r="27" spans="8:18" s="19" customFormat="1" ht="18.75">
      <c r="H27" s="78"/>
      <c r="I27" s="56"/>
      <c r="J27" s="56"/>
      <c r="R27" s="122"/>
    </row>
    <row r="28" spans="1:50" s="20" customFormat="1" ht="18.75">
      <c r="A28" s="75"/>
      <c r="B28" s="56"/>
      <c r="C28" s="56"/>
      <c r="D28" s="55"/>
      <c r="E28" s="99"/>
      <c r="F28" s="99"/>
      <c r="G28" s="76"/>
      <c r="H28" s="78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s="20" customFormat="1" ht="18.75">
      <c r="A29" s="75"/>
      <c r="B29" s="56"/>
      <c r="C29" s="56"/>
      <c r="D29" s="100"/>
      <c r="E29" s="56"/>
      <c r="F29" s="56"/>
      <c r="G29" s="56"/>
      <c r="H29" s="78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s="20" customFormat="1" ht="18.75">
      <c r="A30" s="75"/>
      <c r="B30" s="56"/>
      <c r="C30" s="56"/>
      <c r="D30" s="55"/>
      <c r="E30" s="98"/>
      <c r="F30" s="98"/>
      <c r="G30" s="55"/>
      <c r="H30" s="78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s="20" customFormat="1" ht="18.75">
      <c r="A31" s="75"/>
      <c r="B31" s="56"/>
      <c r="C31" s="56"/>
      <c r="D31" s="56"/>
      <c r="E31" s="56"/>
      <c r="F31" s="56"/>
      <c r="G31" s="56"/>
      <c r="H31" s="78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7:50" s="19" customFormat="1" ht="18.75">
      <c r="G32" s="56"/>
      <c r="H32" s="78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4:50" s="19" customFormat="1" ht="18.75">
      <c r="D33" s="93"/>
      <c r="E33" s="23" t="s">
        <v>74</v>
      </c>
      <c r="F33" s="23"/>
      <c r="G33" s="94">
        <v>0.9</v>
      </c>
      <c r="H33" s="78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5:10" s="19" customFormat="1" ht="18.75">
      <c r="E34" s="23" t="s">
        <v>75</v>
      </c>
      <c r="F34" s="23"/>
      <c r="G34" s="94">
        <v>0.61</v>
      </c>
      <c r="H34" s="78"/>
      <c r="I34" s="56"/>
      <c r="J34" s="56"/>
    </row>
    <row r="35" spans="5:10" s="19" customFormat="1" ht="18.75">
      <c r="E35" s="23" t="s">
        <v>105</v>
      </c>
      <c r="F35" s="23"/>
      <c r="G35" s="94">
        <v>0.67</v>
      </c>
      <c r="H35" s="78"/>
      <c r="I35" s="56"/>
      <c r="J35" s="56"/>
    </row>
    <row r="36" spans="8:10" s="19" customFormat="1" ht="18.75">
      <c r="H36" s="78"/>
      <c r="I36" s="56"/>
      <c r="J36" s="56"/>
    </row>
    <row r="37" spans="8:10" s="19" customFormat="1" ht="18.75">
      <c r="H37" s="78"/>
      <c r="I37" s="56"/>
      <c r="J37" s="56"/>
    </row>
    <row r="38" spans="8:10" s="19" customFormat="1" ht="18.75">
      <c r="H38" s="78"/>
      <c r="I38" s="56"/>
      <c r="J38" s="56"/>
    </row>
    <row r="39" spans="8:10" s="19" customFormat="1" ht="18.75">
      <c r="H39" s="78"/>
      <c r="I39" s="56"/>
      <c r="J39" s="56"/>
    </row>
    <row r="40" spans="8:10" s="19" customFormat="1" ht="18.75">
      <c r="H40" s="78"/>
      <c r="I40" s="56"/>
      <c r="J40" s="56"/>
    </row>
    <row r="41" spans="8:10" s="19" customFormat="1" ht="18.75">
      <c r="H41" s="78"/>
      <c r="I41" s="56"/>
      <c r="J41" s="56"/>
    </row>
    <row r="42" spans="8:10" s="19" customFormat="1" ht="18.75">
      <c r="H42" s="78"/>
      <c r="I42" s="56"/>
      <c r="J42" s="56"/>
    </row>
    <row r="43" spans="8:10" s="19" customFormat="1" ht="18.75">
      <c r="H43" s="78"/>
      <c r="I43" s="56"/>
      <c r="J43" s="56"/>
    </row>
    <row r="44" spans="8:10" s="19" customFormat="1" ht="18.75">
      <c r="H44" s="78"/>
      <c r="I44" s="56"/>
      <c r="J44" s="56"/>
    </row>
    <row r="45" spans="8:10" s="19" customFormat="1" ht="15">
      <c r="H45" s="56"/>
      <c r="I45" s="56"/>
      <c r="J45" s="56"/>
    </row>
    <row r="46" spans="8:10" s="19" customFormat="1" ht="15">
      <c r="H46" s="56"/>
      <c r="I46" s="56"/>
      <c r="J46" s="56"/>
    </row>
    <row r="47" s="19" customFormat="1" ht="18.75">
      <c r="D47" s="78"/>
    </row>
    <row r="48" s="19" customFormat="1" ht="18.75">
      <c r="D48" s="78"/>
    </row>
    <row r="49" s="19" customFormat="1" ht="18.75">
      <c r="D49" s="78"/>
    </row>
    <row r="50" s="19" customFormat="1" ht="18.75">
      <c r="D50" s="78"/>
    </row>
    <row r="51" s="19" customFormat="1" ht="18.75">
      <c r="D51" s="78"/>
    </row>
    <row r="52" s="19" customFormat="1" ht="18.75">
      <c r="D52" s="78"/>
    </row>
    <row r="53" s="19" customFormat="1" ht="18.75">
      <c r="D53" s="78"/>
    </row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53"/>
  <sheetViews>
    <sheetView zoomScalePageLayoutView="0" workbookViewId="0" topLeftCell="A10">
      <selection activeCell="O35" sqref="O35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8" width="9.57421875" style="0" customWidth="1"/>
    <col min="11" max="11" width="7.421875" style="0" customWidth="1"/>
    <col min="12" max="12" width="8.7109375" style="0" customWidth="1"/>
  </cols>
  <sheetData>
    <row r="1" spans="1:20" s="19" customFormat="1" ht="139.5" customHeight="1">
      <c r="A1" s="157" t="s">
        <v>27</v>
      </c>
      <c r="B1" s="157"/>
      <c r="C1" s="157"/>
      <c r="D1" s="21" t="s">
        <v>2</v>
      </c>
      <c r="E1" s="71" t="str">
        <f>УУД_сентябрь!$I$1</f>
        <v>знаково-символическая /работа со схемой/</v>
      </c>
      <c r="F1" s="71" t="str">
        <f>УУД_сентябрь!$I$1</f>
        <v>знаково-символическая /работа со схемой/</v>
      </c>
      <c r="G1" s="71" t="str">
        <f>УУД_сентябрь!$I$1</f>
        <v>знаково-символическая /работа со схемой/</v>
      </c>
      <c r="H1" s="71" t="str">
        <f>УУД_сентябрь!$I$1</f>
        <v>знаково-символическая /работа со схемой/</v>
      </c>
      <c r="I1" s="22" t="s">
        <v>70</v>
      </c>
      <c r="J1" s="80" t="str">
        <f>УУД_сентябрь!$I$1</f>
        <v>знаково-символическая /работа со схемой/</v>
      </c>
      <c r="K1" s="80" t="str">
        <f>УУД_сентябрь!$I$1</f>
        <v>знаково-символическая /работа со схемой/</v>
      </c>
      <c r="L1" s="80" t="str">
        <f>УУД_сентябрь!$I$1</f>
        <v>знаково-символическая /работа со схемой/</v>
      </c>
      <c r="M1" s="79" t="s">
        <v>70</v>
      </c>
      <c r="N1" s="141" t="s">
        <v>96</v>
      </c>
      <c r="O1" s="141" t="s">
        <v>102</v>
      </c>
      <c r="P1" s="123" t="s">
        <v>70</v>
      </c>
      <c r="Q1" s="77"/>
      <c r="R1" s="77"/>
      <c r="S1" s="77"/>
      <c r="T1" s="77"/>
    </row>
    <row r="2" spans="1:16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72">
        <v>4</v>
      </c>
      <c r="F2" s="72">
        <v>4</v>
      </c>
      <c r="G2" s="72"/>
      <c r="H2" s="72"/>
      <c r="I2" s="23"/>
      <c r="J2" s="97">
        <v>4</v>
      </c>
      <c r="K2" s="97">
        <v>4</v>
      </c>
      <c r="L2" s="97">
        <v>4</v>
      </c>
      <c r="M2" s="20"/>
      <c r="N2" s="143" t="s">
        <v>88</v>
      </c>
      <c r="O2" s="143" t="s">
        <v>91</v>
      </c>
      <c r="P2" s="143"/>
    </row>
    <row r="3" spans="1:19" s="19" customFormat="1" ht="15.75">
      <c r="A3" s="20">
        <v>1</v>
      </c>
      <c r="B3" s="20" t="s">
        <v>7</v>
      </c>
      <c r="C3" s="20" t="s">
        <v>5</v>
      </c>
      <c r="D3" s="26" t="s">
        <v>54</v>
      </c>
      <c r="E3" s="73">
        <f>УУД_сентябрь!I3</f>
        <v>1</v>
      </c>
      <c r="F3" s="73">
        <f>УУД_сентябрь!L3</f>
        <v>1</v>
      </c>
      <c r="G3" s="73">
        <f>УУД_сентябрь!M3</f>
        <v>1</v>
      </c>
      <c r="H3" s="73">
        <f>УУД_сентябрь!P3</f>
        <v>1</v>
      </c>
      <c r="I3" s="53">
        <f>AVERAGE(E3:H3)</f>
        <v>1</v>
      </c>
      <c r="J3" s="81">
        <f>'УУД_декабрь '!I3</f>
        <v>1</v>
      </c>
      <c r="K3" s="82">
        <f>'УУД_декабрь '!J3</f>
        <v>1</v>
      </c>
      <c r="L3" s="82">
        <f>'УУД_декабрь '!Q3</f>
        <v>1</v>
      </c>
      <c r="M3" s="85">
        <f>AVERAGE(J3:L3)</f>
        <v>1</v>
      </c>
      <c r="N3" s="145">
        <v>1</v>
      </c>
      <c r="O3" s="145">
        <v>0</v>
      </c>
      <c r="P3" s="126">
        <f>AVERAGE(N3:O3)</f>
        <v>0.5</v>
      </c>
      <c r="R3" s="87" t="s">
        <v>71</v>
      </c>
      <c r="S3" s="90">
        <v>4</v>
      </c>
    </row>
    <row r="4" spans="1:19" s="19" customFormat="1" ht="15.75">
      <c r="A4" s="20">
        <v>2</v>
      </c>
      <c r="B4" s="20" t="s">
        <v>7</v>
      </c>
      <c r="C4" s="20" t="s">
        <v>8</v>
      </c>
      <c r="D4" s="26" t="s">
        <v>54</v>
      </c>
      <c r="E4" s="73">
        <f>УУД_сентябрь!I4</f>
        <v>1</v>
      </c>
      <c r="F4" s="73">
        <f>УУД_сентябрь!L4</f>
        <v>1</v>
      </c>
      <c r="G4" s="73">
        <f>УУД_сентябрь!M4</f>
        <v>1</v>
      </c>
      <c r="H4" s="73">
        <f>УУД_сентябрь!P4</f>
        <v>0</v>
      </c>
      <c r="I4" s="53">
        <f aca="true" t="shared" si="0" ref="I4:I21">AVERAGE(E4:H4)</f>
        <v>0.75</v>
      </c>
      <c r="J4" s="81">
        <f>'УУД_декабрь '!I4</f>
        <v>1</v>
      </c>
      <c r="K4" s="82">
        <f>'УУД_декабрь '!J4</f>
        <v>1</v>
      </c>
      <c r="L4" s="82">
        <f>'УУД_декабрь '!Q4</f>
        <v>0</v>
      </c>
      <c r="M4" s="83">
        <f aca="true" t="shared" si="1" ref="M4:M21">AVERAGE(J4:L4)</f>
        <v>0.6666666666666666</v>
      </c>
      <c r="N4" s="145">
        <v>1</v>
      </c>
      <c r="O4" s="145">
        <v>0</v>
      </c>
      <c r="P4" s="126">
        <f aca="true" t="shared" si="2" ref="P4:P24">AVERAGE(N4:O4)</f>
        <v>0.5</v>
      </c>
      <c r="R4" s="88" t="s">
        <v>72</v>
      </c>
      <c r="S4" s="90">
        <v>1</v>
      </c>
    </row>
    <row r="5" spans="1:19" s="19" customFormat="1" ht="15.75">
      <c r="A5" s="20">
        <v>3</v>
      </c>
      <c r="B5" s="20" t="s">
        <v>9</v>
      </c>
      <c r="C5" s="20" t="s">
        <v>10</v>
      </c>
      <c r="D5" s="26" t="s">
        <v>55</v>
      </c>
      <c r="E5" s="73">
        <f>УУД_сентябрь!I5</f>
        <v>1</v>
      </c>
      <c r="F5" s="73">
        <f>УУД_сентябрь!L5</f>
        <v>1</v>
      </c>
      <c r="G5" s="73">
        <f>УУД_сентябрь!M5</f>
        <v>0</v>
      </c>
      <c r="H5" s="73">
        <f>УУД_сентябрь!P5</f>
        <v>0</v>
      </c>
      <c r="I5" s="53">
        <f t="shared" si="0"/>
        <v>0.5</v>
      </c>
      <c r="J5" s="81">
        <f>'УУД_декабрь '!I5</f>
        <v>1</v>
      </c>
      <c r="K5" s="82">
        <f>'УУД_декабрь '!J5</f>
        <v>1</v>
      </c>
      <c r="L5" s="82">
        <f>'УУД_декабрь '!Q5</f>
        <v>0</v>
      </c>
      <c r="M5" s="86">
        <f t="shared" si="1"/>
        <v>0.6666666666666666</v>
      </c>
      <c r="N5" s="145">
        <v>1</v>
      </c>
      <c r="O5" s="145">
        <v>0</v>
      </c>
      <c r="P5" s="126">
        <f t="shared" si="2"/>
        <v>0.5</v>
      </c>
      <c r="R5" s="89" t="s">
        <v>73</v>
      </c>
      <c r="S5" s="90">
        <v>16</v>
      </c>
    </row>
    <row r="6" spans="1:16" s="19" customFormat="1" ht="15.75">
      <c r="A6" s="20">
        <v>4</v>
      </c>
      <c r="B6" s="20" t="s">
        <v>7</v>
      </c>
      <c r="C6" s="20" t="s">
        <v>11</v>
      </c>
      <c r="D6" s="26" t="s">
        <v>54</v>
      </c>
      <c r="E6" s="73">
        <f>УУД_сентябрь!I6</f>
        <v>1</v>
      </c>
      <c r="F6" s="73">
        <f>УУД_сентябрь!L6</f>
        <v>1</v>
      </c>
      <c r="G6" s="73">
        <f>УУД_сентябрь!M6</f>
        <v>1</v>
      </c>
      <c r="H6" s="73">
        <f>УУД_сентябрь!P6</f>
        <v>1</v>
      </c>
      <c r="I6" s="53">
        <f t="shared" si="0"/>
        <v>1</v>
      </c>
      <c r="J6" s="81">
        <f>'УУД_декабрь '!I6</f>
        <v>0</v>
      </c>
      <c r="K6" s="82">
        <f>'УУД_декабрь '!J6</f>
        <v>1</v>
      </c>
      <c r="L6" s="82">
        <f>'УУД_декабрь '!Q6</f>
        <v>1</v>
      </c>
      <c r="M6" s="83">
        <f t="shared" si="1"/>
        <v>0.6666666666666666</v>
      </c>
      <c r="N6" s="145">
        <v>0</v>
      </c>
      <c r="O6" s="145">
        <v>0</v>
      </c>
      <c r="P6" s="126">
        <f t="shared" si="2"/>
        <v>0</v>
      </c>
    </row>
    <row r="7" spans="1:16" s="19" customFormat="1" ht="15.75">
      <c r="A7" s="20">
        <v>5</v>
      </c>
      <c r="B7" s="20" t="s">
        <v>7</v>
      </c>
      <c r="C7" s="20" t="s">
        <v>12</v>
      </c>
      <c r="D7" s="26" t="s">
        <v>55</v>
      </c>
      <c r="E7" s="73">
        <f>УУД_сентябрь!I7</f>
        <v>1</v>
      </c>
      <c r="F7" s="73">
        <f>УУД_сентябрь!L7</f>
        <v>1</v>
      </c>
      <c r="G7" s="73">
        <f>УУД_сентябрь!M7</f>
        <v>1</v>
      </c>
      <c r="H7" s="73">
        <f>УУД_сентябрь!P7</f>
        <v>1</v>
      </c>
      <c r="I7" s="53">
        <f t="shared" si="0"/>
        <v>1</v>
      </c>
      <c r="J7" s="81">
        <f>'УУД_декабрь '!I7</f>
        <v>1</v>
      </c>
      <c r="K7" s="82">
        <f>'УУД_декабрь '!J7</f>
        <v>0</v>
      </c>
      <c r="L7" s="82">
        <f>'УУД_декабрь '!Q7</f>
        <v>1</v>
      </c>
      <c r="M7" s="83">
        <f t="shared" si="1"/>
        <v>0.6666666666666666</v>
      </c>
      <c r="N7" s="145">
        <v>1</v>
      </c>
      <c r="O7" s="145">
        <v>0</v>
      </c>
      <c r="P7" s="126">
        <f t="shared" si="2"/>
        <v>0.5</v>
      </c>
    </row>
    <row r="8" spans="1:16" s="19" customFormat="1" ht="15.75">
      <c r="A8" s="20">
        <v>6</v>
      </c>
      <c r="B8" s="20" t="s">
        <v>7</v>
      </c>
      <c r="C8" s="20" t="s">
        <v>13</v>
      </c>
      <c r="D8" s="26" t="s">
        <v>55</v>
      </c>
      <c r="E8" s="73">
        <f>УУД_сентябрь!I8</f>
        <v>1</v>
      </c>
      <c r="F8" s="73">
        <f>УУД_сентябрь!L8</f>
        <v>1</v>
      </c>
      <c r="G8" s="73">
        <f>УУД_сентябрь!M8</f>
        <v>1</v>
      </c>
      <c r="H8" s="73">
        <f>УУД_сентябрь!P8</f>
        <v>1</v>
      </c>
      <c r="I8" s="53">
        <f t="shared" si="0"/>
        <v>1</v>
      </c>
      <c r="J8" s="81">
        <f>'УУД_декабрь '!I8</f>
        <v>1</v>
      </c>
      <c r="K8" s="82">
        <f>'УУД_декабрь '!J8</f>
        <v>1</v>
      </c>
      <c r="L8" s="82">
        <f>'УУД_декабрь '!Q8</f>
        <v>1</v>
      </c>
      <c r="M8" s="85">
        <f t="shared" si="1"/>
        <v>1</v>
      </c>
      <c r="N8" s="145">
        <v>1</v>
      </c>
      <c r="O8" s="145">
        <v>0</v>
      </c>
      <c r="P8" s="126">
        <f t="shared" si="2"/>
        <v>0.5</v>
      </c>
    </row>
    <row r="9" spans="1:16" s="19" customFormat="1" ht="15.75">
      <c r="A9" s="20">
        <v>7</v>
      </c>
      <c r="B9" s="20" t="s">
        <v>9</v>
      </c>
      <c r="C9" s="20" t="s">
        <v>14</v>
      </c>
      <c r="D9" s="26" t="s">
        <v>55</v>
      </c>
      <c r="E9" s="73">
        <f>УУД_сентябрь!I9</f>
        <v>0</v>
      </c>
      <c r="F9" s="73">
        <f>УУД_сентябрь!L9</f>
        <v>1</v>
      </c>
      <c r="G9" s="73">
        <f>УУД_сентябрь!M9</f>
        <v>1</v>
      </c>
      <c r="H9" s="73">
        <f>УУД_сентябрь!P9</f>
        <v>1</v>
      </c>
      <c r="I9" s="53">
        <f t="shared" si="0"/>
        <v>0.75</v>
      </c>
      <c r="J9" s="81">
        <f>'УУД_декабрь '!I9</f>
        <v>1</v>
      </c>
      <c r="K9" s="82">
        <f>'УУД_декабрь '!J9</f>
        <v>1</v>
      </c>
      <c r="L9" s="82">
        <f>'УУД_декабрь '!Q9</f>
        <v>0</v>
      </c>
      <c r="M9" s="83">
        <f t="shared" si="1"/>
        <v>0.6666666666666666</v>
      </c>
      <c r="N9" s="145">
        <v>1</v>
      </c>
      <c r="O9" s="145">
        <v>0</v>
      </c>
      <c r="P9" s="126">
        <f t="shared" si="2"/>
        <v>0.5</v>
      </c>
    </row>
    <row r="10" spans="1:16" s="19" customFormat="1" ht="15.75">
      <c r="A10" s="20">
        <v>10</v>
      </c>
      <c r="B10" s="20" t="s">
        <v>7</v>
      </c>
      <c r="C10" s="20" t="s">
        <v>15</v>
      </c>
      <c r="D10" s="26" t="s">
        <v>55</v>
      </c>
      <c r="E10" s="73">
        <f>УУД_сентябрь!I12</f>
        <v>1</v>
      </c>
      <c r="F10" s="73">
        <f>УУД_сентябрь!L12</f>
        <v>1</v>
      </c>
      <c r="G10" s="73">
        <f>УУД_сентябрь!M12</f>
        <v>1</v>
      </c>
      <c r="H10" s="73">
        <f>УУД_сентябрь!P12</f>
        <v>1</v>
      </c>
      <c r="I10" s="53">
        <f t="shared" si="0"/>
        <v>1</v>
      </c>
      <c r="J10" s="81">
        <f>'УУД_декабрь '!I10</f>
        <v>0</v>
      </c>
      <c r="K10" s="82">
        <f>'УУД_декабрь '!J10</f>
        <v>1</v>
      </c>
      <c r="L10" s="82">
        <f>'УУД_декабрь '!Q10</f>
        <v>1</v>
      </c>
      <c r="M10" s="83">
        <f t="shared" si="1"/>
        <v>0.6666666666666666</v>
      </c>
      <c r="N10" s="145">
        <v>0</v>
      </c>
      <c r="O10" s="145">
        <v>0</v>
      </c>
      <c r="P10" s="126">
        <f t="shared" si="2"/>
        <v>0</v>
      </c>
    </row>
    <row r="11" spans="1:16" s="19" customFormat="1" ht="15.75">
      <c r="A11" s="20">
        <v>11</v>
      </c>
      <c r="B11" s="20" t="s">
        <v>9</v>
      </c>
      <c r="C11" s="20" t="s">
        <v>16</v>
      </c>
      <c r="D11" s="26" t="s">
        <v>55</v>
      </c>
      <c r="E11" s="73">
        <f>УУД_сентябрь!I13</f>
        <v>1</v>
      </c>
      <c r="F11" s="73">
        <f>УУД_сентябрь!L13</f>
        <v>1</v>
      </c>
      <c r="G11" s="73">
        <f>УУД_сентябрь!M13</f>
        <v>0</v>
      </c>
      <c r="H11" s="73">
        <f>УУД_сентябрь!P13</f>
        <v>0</v>
      </c>
      <c r="I11" s="53">
        <f t="shared" si="0"/>
        <v>0.5</v>
      </c>
      <c r="J11" s="81">
        <f>'УУД_декабрь '!I11</f>
        <v>0</v>
      </c>
      <c r="K11" s="82">
        <f>'УУД_декабрь '!J11</f>
        <v>1</v>
      </c>
      <c r="L11" s="82">
        <f>'УУД_декабрь '!Q11</f>
        <v>1</v>
      </c>
      <c r="M11" s="86">
        <f t="shared" si="1"/>
        <v>0.6666666666666666</v>
      </c>
      <c r="N11" s="145">
        <v>1</v>
      </c>
      <c r="O11" s="145">
        <v>0</v>
      </c>
      <c r="P11" s="126">
        <f t="shared" si="2"/>
        <v>0.5</v>
      </c>
    </row>
    <row r="12" spans="1:16" s="19" customFormat="1" ht="15.75">
      <c r="A12" s="20">
        <v>12</v>
      </c>
      <c r="B12" s="20" t="s">
        <v>7</v>
      </c>
      <c r="C12" s="20" t="s">
        <v>17</v>
      </c>
      <c r="D12" s="26" t="s">
        <v>54</v>
      </c>
      <c r="E12" s="73">
        <f>УУД_сентябрь!I14</f>
        <v>1</v>
      </c>
      <c r="F12" s="73">
        <f>УУД_сентябрь!L14</f>
        <v>1</v>
      </c>
      <c r="G12" s="73">
        <f>УУД_сентябрь!M14</f>
        <v>1</v>
      </c>
      <c r="H12" s="73">
        <f>УУД_сентябрь!P14</f>
        <v>0</v>
      </c>
      <c r="I12" s="53">
        <f t="shared" si="0"/>
        <v>0.75</v>
      </c>
      <c r="J12" s="81">
        <f>'УУД_декабрь '!I12</f>
        <v>1</v>
      </c>
      <c r="K12" s="82">
        <f>'УУД_декабрь '!J12</f>
        <v>1</v>
      </c>
      <c r="L12" s="82">
        <f>'УУД_декабрь '!Q12</f>
        <v>1</v>
      </c>
      <c r="M12" s="86">
        <f t="shared" si="1"/>
        <v>1</v>
      </c>
      <c r="N12" s="145">
        <v>0</v>
      </c>
      <c r="O12" s="145">
        <v>0</v>
      </c>
      <c r="P12" s="126">
        <f t="shared" si="2"/>
        <v>0</v>
      </c>
    </row>
    <row r="13" spans="1:16" s="19" customFormat="1" ht="15.75">
      <c r="A13" s="20">
        <v>13</v>
      </c>
      <c r="B13" s="20" t="s">
        <v>7</v>
      </c>
      <c r="C13" s="20" t="s">
        <v>18</v>
      </c>
      <c r="D13" s="26" t="s">
        <v>54</v>
      </c>
      <c r="E13" s="73">
        <f>УУД_сентябрь!I15</f>
        <v>1</v>
      </c>
      <c r="F13" s="73">
        <f>УУД_сентябрь!L15</f>
        <v>1</v>
      </c>
      <c r="G13" s="73">
        <f>УУД_сентябрь!M15</f>
        <v>1</v>
      </c>
      <c r="H13" s="73">
        <f>УУД_сентябрь!P15</f>
        <v>1</v>
      </c>
      <c r="I13" s="53">
        <f t="shared" si="0"/>
        <v>1</v>
      </c>
      <c r="J13" s="81">
        <f>'УУД_декабрь '!I13</f>
        <v>0</v>
      </c>
      <c r="K13" s="82">
        <f>'УУД_декабрь '!J13</f>
        <v>1</v>
      </c>
      <c r="L13" s="82">
        <f>'УУД_декабрь '!Q13</f>
        <v>1</v>
      </c>
      <c r="M13" s="83">
        <f t="shared" si="1"/>
        <v>0.6666666666666666</v>
      </c>
      <c r="N13" s="145">
        <v>0</v>
      </c>
      <c r="O13" s="145">
        <v>0</v>
      </c>
      <c r="P13" s="126">
        <f t="shared" si="2"/>
        <v>0</v>
      </c>
    </row>
    <row r="14" spans="1:16" s="19" customFormat="1" ht="15.75">
      <c r="A14" s="20">
        <v>14</v>
      </c>
      <c r="B14" s="20" t="s">
        <v>9</v>
      </c>
      <c r="C14" s="20" t="s">
        <v>19</v>
      </c>
      <c r="D14" s="26" t="s">
        <v>55</v>
      </c>
      <c r="E14" s="73">
        <f>УУД_сентябрь!I16</f>
        <v>1</v>
      </c>
      <c r="F14" s="73">
        <f>УУД_сентябрь!L16</f>
        <v>1</v>
      </c>
      <c r="G14" s="73">
        <f>УУД_сентябрь!M16</f>
        <v>1</v>
      </c>
      <c r="H14" s="73">
        <f>УУД_сентябрь!P16</f>
        <v>1</v>
      </c>
      <c r="I14" s="53">
        <f t="shared" si="0"/>
        <v>1</v>
      </c>
      <c r="J14" s="81">
        <f>'УУД_декабрь '!I14</f>
        <v>0</v>
      </c>
      <c r="K14" s="82">
        <f>'УУД_декабрь '!J14</f>
        <v>1</v>
      </c>
      <c r="L14" s="82">
        <f>'УУД_декабрь '!Q14</f>
        <v>1</v>
      </c>
      <c r="M14" s="83">
        <f t="shared" si="1"/>
        <v>0.6666666666666666</v>
      </c>
      <c r="N14" s="145">
        <v>0</v>
      </c>
      <c r="O14" s="145">
        <v>0</v>
      </c>
      <c r="P14" s="126">
        <f t="shared" si="2"/>
        <v>0</v>
      </c>
    </row>
    <row r="15" spans="1:16" s="19" customFormat="1" ht="15.75">
      <c r="A15" s="20">
        <v>15</v>
      </c>
      <c r="B15" s="20" t="s">
        <v>9</v>
      </c>
      <c r="C15" s="20" t="s">
        <v>20</v>
      </c>
      <c r="D15" s="26" t="s">
        <v>55</v>
      </c>
      <c r="E15" s="73">
        <f>УУД_сентябрь!I17</f>
        <v>1</v>
      </c>
      <c r="F15" s="73">
        <f>УУД_сентябрь!L17</f>
        <v>1</v>
      </c>
      <c r="G15" s="73">
        <f>УУД_сентябрь!M17</f>
        <v>1</v>
      </c>
      <c r="H15" s="73">
        <f>УУД_сентябрь!P17</f>
        <v>0</v>
      </c>
      <c r="I15" s="53">
        <f t="shared" si="0"/>
        <v>0.75</v>
      </c>
      <c r="J15" s="81">
        <f>'УУД_декабрь '!I15</f>
        <v>0</v>
      </c>
      <c r="K15" s="82">
        <f>'УУД_декабрь '!J15</f>
        <v>1</v>
      </c>
      <c r="L15" s="82">
        <f>'УУД_декабрь '!Q15</f>
        <v>1</v>
      </c>
      <c r="M15" s="83">
        <f t="shared" si="1"/>
        <v>0.6666666666666666</v>
      </c>
      <c r="N15" s="145">
        <v>1</v>
      </c>
      <c r="O15" s="145">
        <v>0</v>
      </c>
      <c r="P15" s="126">
        <f t="shared" si="2"/>
        <v>0.5</v>
      </c>
    </row>
    <row r="16" spans="1:16" s="19" customFormat="1" ht="15.75">
      <c r="A16" s="20">
        <v>16</v>
      </c>
      <c r="B16" s="20" t="s">
        <v>9</v>
      </c>
      <c r="C16" s="20" t="s">
        <v>58</v>
      </c>
      <c r="D16" s="26" t="s">
        <v>54</v>
      </c>
      <c r="E16" s="73">
        <f>УУД_сентябрь!I18</f>
        <v>1</v>
      </c>
      <c r="F16" s="73">
        <f>УУД_сентябрь!L18</f>
        <v>1</v>
      </c>
      <c r="G16" s="73">
        <f>УУД_сентябрь!M18</f>
        <v>1</v>
      </c>
      <c r="H16" s="73">
        <f>УУД_сентябрь!P18</f>
        <v>0</v>
      </c>
      <c r="I16" s="53">
        <f t="shared" si="0"/>
        <v>0.75</v>
      </c>
      <c r="J16" s="81">
        <f>'УУД_декабрь '!I16</f>
        <v>0</v>
      </c>
      <c r="K16" s="82">
        <f>'УУД_декабрь '!J16</f>
        <v>1</v>
      </c>
      <c r="L16" s="82">
        <f>'УУД_декабрь '!Q16</f>
        <v>0</v>
      </c>
      <c r="M16" s="83">
        <f t="shared" si="1"/>
        <v>0.3333333333333333</v>
      </c>
      <c r="N16" s="145">
        <v>1</v>
      </c>
      <c r="O16" s="145">
        <v>0</v>
      </c>
      <c r="P16" s="149">
        <f t="shared" si="2"/>
        <v>0.5</v>
      </c>
    </row>
    <row r="17" spans="1:16" s="19" customFormat="1" ht="15.75">
      <c r="A17" s="20">
        <v>17</v>
      </c>
      <c r="B17" s="20" t="s">
        <v>9</v>
      </c>
      <c r="C17" s="20" t="s">
        <v>21</v>
      </c>
      <c r="D17" s="26" t="s">
        <v>55</v>
      </c>
      <c r="E17" s="73">
        <f>УУД_сентябрь!I19</f>
        <v>1</v>
      </c>
      <c r="F17" s="73">
        <f>УУД_сентябрь!L19</f>
        <v>1</v>
      </c>
      <c r="G17" s="73">
        <f>УУД_сентябрь!M19</f>
        <v>1</v>
      </c>
      <c r="H17" s="73">
        <f>УУД_сентябрь!P19</f>
        <v>1</v>
      </c>
      <c r="I17" s="53">
        <f t="shared" si="0"/>
        <v>1</v>
      </c>
      <c r="J17" s="81">
        <f>'УУД_декабрь '!I17</f>
        <v>1</v>
      </c>
      <c r="K17" s="82">
        <f>'УУД_декабрь '!J17</f>
        <v>0</v>
      </c>
      <c r="L17" s="82">
        <f>'УУД_декабрь '!Q17</f>
        <v>1</v>
      </c>
      <c r="M17" s="83">
        <f t="shared" si="1"/>
        <v>0.6666666666666666</v>
      </c>
      <c r="N17" s="145">
        <v>1</v>
      </c>
      <c r="O17" s="145">
        <v>0</v>
      </c>
      <c r="P17" s="126">
        <f t="shared" si="2"/>
        <v>0.5</v>
      </c>
    </row>
    <row r="18" spans="1:16" s="19" customFormat="1" ht="15.75">
      <c r="A18" s="20">
        <v>18</v>
      </c>
      <c r="B18" s="20" t="s">
        <v>9</v>
      </c>
      <c r="C18" s="20" t="s">
        <v>22</v>
      </c>
      <c r="D18" s="26" t="s">
        <v>54</v>
      </c>
      <c r="E18" s="73">
        <f>УУД_сентябрь!I20</f>
        <v>1</v>
      </c>
      <c r="F18" s="73">
        <f>УУД_сентябрь!L20</f>
        <v>1</v>
      </c>
      <c r="G18" s="73">
        <f>УУД_сентябрь!M20</f>
        <v>1</v>
      </c>
      <c r="H18" s="73">
        <f>УУД_сентябрь!P20</f>
        <v>1</v>
      </c>
      <c r="I18" s="53">
        <f t="shared" si="0"/>
        <v>1</v>
      </c>
      <c r="J18" s="81">
        <f>'УУД_декабрь '!I18</f>
        <v>1</v>
      </c>
      <c r="K18" s="82">
        <f>'УУД_декабрь '!J18</f>
        <v>0</v>
      </c>
      <c r="L18" s="82">
        <f>'УУД_декабрь '!Q18</f>
        <v>1</v>
      </c>
      <c r="M18" s="83">
        <f t="shared" si="1"/>
        <v>0.6666666666666666</v>
      </c>
      <c r="N18" s="145">
        <v>1</v>
      </c>
      <c r="O18" s="145">
        <v>1</v>
      </c>
      <c r="P18" s="125">
        <f t="shared" si="2"/>
        <v>1</v>
      </c>
    </row>
    <row r="19" spans="1:16" s="19" customFormat="1" ht="15.75">
      <c r="A19" s="20">
        <v>19</v>
      </c>
      <c r="B19" s="20" t="s">
        <v>9</v>
      </c>
      <c r="C19" s="20" t="s">
        <v>23</v>
      </c>
      <c r="D19" s="26" t="s">
        <v>54</v>
      </c>
      <c r="E19" s="73">
        <f>УУД_сентябрь!I21</f>
        <v>1</v>
      </c>
      <c r="F19" s="73">
        <f>УУД_сентябрь!L21</f>
        <v>1</v>
      </c>
      <c r="G19" s="73">
        <f>УУД_сентябрь!M21</f>
        <v>1</v>
      </c>
      <c r="H19" s="73">
        <f>УУД_сентябрь!P21</f>
        <v>1</v>
      </c>
      <c r="I19" s="53">
        <f t="shared" si="0"/>
        <v>1</v>
      </c>
      <c r="J19" s="81">
        <f>'УУД_декабрь '!I19</f>
        <v>1</v>
      </c>
      <c r="K19" s="82">
        <f>'УУД_декабрь '!J19</f>
        <v>0</v>
      </c>
      <c r="L19" s="82">
        <f>'УУД_декабрь '!Q19</f>
        <v>1</v>
      </c>
      <c r="M19" s="83">
        <f t="shared" si="1"/>
        <v>0.6666666666666666</v>
      </c>
      <c r="N19" s="145">
        <v>1</v>
      </c>
      <c r="O19" s="145">
        <v>0</v>
      </c>
      <c r="P19" s="126">
        <f t="shared" si="2"/>
        <v>0.5</v>
      </c>
    </row>
    <row r="20" spans="1:16" s="19" customFormat="1" ht="15.75">
      <c r="A20" s="20">
        <v>20</v>
      </c>
      <c r="B20" s="20" t="s">
        <v>7</v>
      </c>
      <c r="C20" s="20" t="s">
        <v>24</v>
      </c>
      <c r="D20" s="26" t="s">
        <v>54</v>
      </c>
      <c r="E20" s="73">
        <f>УУД_сентябрь!I22</f>
        <v>1</v>
      </c>
      <c r="F20" s="73">
        <f>УУД_сентябрь!L22</f>
        <v>1</v>
      </c>
      <c r="G20" s="73">
        <f>УУД_сентябрь!M22</f>
        <v>1</v>
      </c>
      <c r="H20" s="73">
        <f>УУД_сентябрь!P22</f>
        <v>0</v>
      </c>
      <c r="I20" s="53">
        <f t="shared" si="0"/>
        <v>0.75</v>
      </c>
      <c r="J20" s="81">
        <f>'УУД_декабрь '!I20</f>
        <v>1</v>
      </c>
      <c r="K20" s="82">
        <f>'УУД_декабрь '!J20</f>
        <v>0</v>
      </c>
      <c r="L20" s="82">
        <f>'УУД_декабрь '!Q20</f>
        <v>1</v>
      </c>
      <c r="M20" s="83">
        <f t="shared" si="1"/>
        <v>0.6666666666666666</v>
      </c>
      <c r="N20" s="145">
        <v>1</v>
      </c>
      <c r="O20" s="145">
        <v>0</v>
      </c>
      <c r="P20" s="126">
        <f t="shared" si="2"/>
        <v>0.5</v>
      </c>
    </row>
    <row r="21" spans="1:16" s="19" customFormat="1" ht="15.75">
      <c r="A21" s="20">
        <v>21</v>
      </c>
      <c r="B21" s="20" t="s">
        <v>7</v>
      </c>
      <c r="C21" s="20" t="s">
        <v>25</v>
      </c>
      <c r="D21" s="26" t="s">
        <v>54</v>
      </c>
      <c r="E21" s="73">
        <f>УУД_сентябрь!I23</f>
        <v>1</v>
      </c>
      <c r="F21" s="73">
        <f>УУД_сентябрь!L23</f>
        <v>1</v>
      </c>
      <c r="G21" s="73">
        <f>УУД_сентябрь!M23</f>
        <v>1</v>
      </c>
      <c r="H21" s="73">
        <f>УУД_сентябрь!P23</f>
        <v>1</v>
      </c>
      <c r="I21" s="53">
        <f t="shared" si="0"/>
        <v>1</v>
      </c>
      <c r="J21" s="81">
        <f>'УУД_декабрь '!I21</f>
        <v>1</v>
      </c>
      <c r="K21" s="82">
        <f>'УУД_декабрь '!J21</f>
        <v>1</v>
      </c>
      <c r="L21" s="82">
        <f>'УУД_декабрь '!Q21</f>
        <v>1</v>
      </c>
      <c r="M21" s="85">
        <f t="shared" si="1"/>
        <v>1</v>
      </c>
      <c r="N21" s="145">
        <v>1</v>
      </c>
      <c r="O21" s="145">
        <v>0</v>
      </c>
      <c r="P21" s="126">
        <f t="shared" si="2"/>
        <v>0.5</v>
      </c>
    </row>
    <row r="22" spans="1:16" s="19" customFormat="1" ht="15.75">
      <c r="A22" s="20"/>
      <c r="B22" s="20"/>
      <c r="C22" s="20"/>
      <c r="D22" s="26"/>
      <c r="E22" s="73"/>
      <c r="F22" s="73"/>
      <c r="G22" s="73"/>
      <c r="H22" s="73"/>
      <c r="I22" s="53"/>
      <c r="J22" s="81"/>
      <c r="K22" s="82"/>
      <c r="L22" s="82"/>
      <c r="M22" s="85"/>
      <c r="N22" s="145">
        <v>1</v>
      </c>
      <c r="O22" s="145">
        <v>0</v>
      </c>
      <c r="P22" s="125">
        <f t="shared" si="2"/>
        <v>0.5</v>
      </c>
    </row>
    <row r="23" spans="1:16" s="19" customFormat="1" ht="15.75">
      <c r="A23" s="20"/>
      <c r="B23" s="20"/>
      <c r="C23" s="20"/>
      <c r="D23" s="26"/>
      <c r="E23" s="73"/>
      <c r="F23" s="73"/>
      <c r="G23" s="73"/>
      <c r="H23" s="73"/>
      <c r="I23" s="53"/>
      <c r="J23" s="81"/>
      <c r="K23" s="82"/>
      <c r="L23" s="82"/>
      <c r="M23" s="85"/>
      <c r="N23" s="145">
        <v>1</v>
      </c>
      <c r="O23" s="145">
        <v>0</v>
      </c>
      <c r="P23" s="125">
        <f t="shared" si="2"/>
        <v>0.5</v>
      </c>
    </row>
    <row r="24" spans="1:16" s="19" customFormat="1" ht="15.75">
      <c r="A24" s="20"/>
      <c r="B24" s="20"/>
      <c r="C24" s="20"/>
      <c r="D24" s="26"/>
      <c r="E24" s="73"/>
      <c r="F24" s="73"/>
      <c r="G24" s="73"/>
      <c r="H24" s="73"/>
      <c r="I24" s="53"/>
      <c r="J24" s="81"/>
      <c r="K24" s="82"/>
      <c r="L24" s="82"/>
      <c r="M24" s="85"/>
      <c r="N24" s="145">
        <v>1</v>
      </c>
      <c r="O24" s="145">
        <v>0</v>
      </c>
      <c r="P24" s="125">
        <f t="shared" si="2"/>
        <v>0.5</v>
      </c>
    </row>
    <row r="25" spans="1:16" s="19" customFormat="1" ht="15.75">
      <c r="A25" s="20"/>
      <c r="B25" s="20"/>
      <c r="C25" s="20"/>
      <c r="D25" s="26"/>
      <c r="E25" s="73"/>
      <c r="F25" s="73"/>
      <c r="G25" s="73"/>
      <c r="H25" s="73"/>
      <c r="I25" s="20"/>
      <c r="J25" s="81"/>
      <c r="K25" s="81"/>
      <c r="L25" s="81"/>
      <c r="M25" s="20"/>
      <c r="N25" s="147"/>
      <c r="O25" s="147"/>
      <c r="P25" s="165"/>
    </row>
    <row r="26" spans="1:16" s="19" customFormat="1" ht="39">
      <c r="A26" s="20"/>
      <c r="B26" s="20"/>
      <c r="C26" s="20"/>
      <c r="D26" s="28" t="s">
        <v>4</v>
      </c>
      <c r="E26" s="74">
        <f>AVERAGE(E3:E21)</f>
        <v>0.9473684210526315</v>
      </c>
      <c r="F26" s="74"/>
      <c r="G26" s="74"/>
      <c r="H26" s="74"/>
      <c r="I26" s="74">
        <f>AVERAGE(I3:I21)</f>
        <v>0.868421052631579</v>
      </c>
      <c r="J26" s="91">
        <f>AVERAGE(J3:J21)</f>
        <v>0.631578947368421</v>
      </c>
      <c r="K26" s="91">
        <f>AVERAGE(K3:K21)</f>
        <v>0.7368421052631579</v>
      </c>
      <c r="L26" s="91"/>
      <c r="M26" s="96">
        <f>AVERAGE(M3:M21)</f>
        <v>0.719298245614035</v>
      </c>
      <c r="N26" s="170">
        <f>AVERAGE(N3:N24)</f>
        <v>0.7727272727272727</v>
      </c>
      <c r="O26" s="170">
        <f>AVERAGE(O3:O24)</f>
        <v>0.045454545454545456</v>
      </c>
      <c r="P26" s="170">
        <f>AVERAGE(P3:P24)</f>
        <v>0.4090909090909091</v>
      </c>
    </row>
    <row r="27" spans="10:16" s="19" customFormat="1" ht="18.75">
      <c r="J27" s="78"/>
      <c r="K27" s="56"/>
      <c r="L27" s="56"/>
      <c r="P27" s="122"/>
    </row>
    <row r="28" spans="1:48" s="20" customFormat="1" ht="18.75">
      <c r="A28" s="75"/>
      <c r="B28" s="56"/>
      <c r="C28" s="56"/>
      <c r="D28" s="55"/>
      <c r="E28" s="99"/>
      <c r="F28" s="99"/>
      <c r="G28" s="99"/>
      <c r="H28" s="99"/>
      <c r="I28" s="76"/>
      <c r="J28" s="7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</row>
    <row r="29" spans="1:48" s="20" customFormat="1" ht="18.75">
      <c r="A29" s="75"/>
      <c r="B29" s="56"/>
      <c r="C29" s="56"/>
      <c r="D29" s="100"/>
      <c r="E29" s="56"/>
      <c r="F29" s="56"/>
      <c r="G29" s="56"/>
      <c r="H29" s="56"/>
      <c r="I29" s="56"/>
      <c r="J29" s="78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</row>
    <row r="30" spans="1:48" s="20" customFormat="1" ht="18.75">
      <c r="A30" s="75"/>
      <c r="B30" s="56"/>
      <c r="C30" s="56"/>
      <c r="D30" s="55"/>
      <c r="E30" s="98"/>
      <c r="F30" s="98"/>
      <c r="G30" s="98"/>
      <c r="H30" s="98"/>
      <c r="I30" s="55"/>
      <c r="J30" s="7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</row>
    <row r="31" spans="1:48" s="20" customFormat="1" ht="18.75">
      <c r="A31" s="75"/>
      <c r="B31" s="56"/>
      <c r="C31" s="56"/>
      <c r="D31" s="56"/>
      <c r="E31" s="56"/>
      <c r="F31" s="56"/>
      <c r="G31" s="56"/>
      <c r="H31" s="56"/>
      <c r="I31" s="56"/>
      <c r="J31" s="7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</row>
    <row r="32" spans="9:48" s="19" customFormat="1" ht="18.75">
      <c r="I32" s="56"/>
      <c r="J32" s="7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4:48" s="19" customFormat="1" ht="18.75">
      <c r="D33" s="93"/>
      <c r="E33" s="23" t="s">
        <v>74</v>
      </c>
      <c r="F33" s="23"/>
      <c r="G33" s="23"/>
      <c r="H33" s="23"/>
      <c r="I33" s="94">
        <v>0.87</v>
      </c>
      <c r="J33" s="7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5:12" s="19" customFormat="1" ht="18.75">
      <c r="E34" s="23" t="s">
        <v>75</v>
      </c>
      <c r="F34" s="23"/>
      <c r="G34" s="23"/>
      <c r="H34" s="23"/>
      <c r="I34" s="94">
        <v>0.72</v>
      </c>
      <c r="J34" s="78"/>
      <c r="K34" s="56"/>
      <c r="L34" s="56"/>
    </row>
    <row r="35" spans="5:12" s="19" customFormat="1" ht="18.75">
      <c r="E35" s="23" t="s">
        <v>105</v>
      </c>
      <c r="F35" s="23"/>
      <c r="G35" s="23"/>
      <c r="H35" s="23"/>
      <c r="I35" s="94">
        <v>0.41</v>
      </c>
      <c r="J35" s="78"/>
      <c r="K35" s="56"/>
      <c r="L35" s="56"/>
    </row>
    <row r="36" spans="10:12" s="19" customFormat="1" ht="18.75">
      <c r="J36" s="78"/>
      <c r="K36" s="56"/>
      <c r="L36" s="56"/>
    </row>
    <row r="37" spans="10:12" s="19" customFormat="1" ht="18.75">
      <c r="J37" s="78"/>
      <c r="K37" s="56"/>
      <c r="L37" s="56"/>
    </row>
    <row r="38" spans="10:12" s="19" customFormat="1" ht="18.75">
      <c r="J38" s="78"/>
      <c r="K38" s="56"/>
      <c r="L38" s="56"/>
    </row>
    <row r="39" spans="10:12" s="19" customFormat="1" ht="18.75">
      <c r="J39" s="78"/>
      <c r="K39" s="56"/>
      <c r="L39" s="56"/>
    </row>
    <row r="40" spans="10:12" s="19" customFormat="1" ht="18.75">
      <c r="J40" s="78"/>
      <c r="K40" s="56"/>
      <c r="L40" s="56"/>
    </row>
    <row r="41" spans="10:12" s="19" customFormat="1" ht="18.75">
      <c r="J41" s="78"/>
      <c r="K41" s="56"/>
      <c r="L41" s="56"/>
    </row>
    <row r="42" spans="10:12" s="19" customFormat="1" ht="18.75">
      <c r="J42" s="78"/>
      <c r="K42" s="56"/>
      <c r="L42" s="56"/>
    </row>
    <row r="43" spans="10:12" s="19" customFormat="1" ht="18.75">
      <c r="J43" s="78"/>
      <c r="K43" s="56"/>
      <c r="L43" s="56"/>
    </row>
    <row r="44" spans="10:12" s="19" customFormat="1" ht="18.75">
      <c r="J44" s="78"/>
      <c r="K44" s="56"/>
      <c r="L44" s="56"/>
    </row>
    <row r="45" spans="10:12" s="19" customFormat="1" ht="15">
      <c r="J45" s="56"/>
      <c r="K45" s="56"/>
      <c r="L45" s="56"/>
    </row>
    <row r="46" spans="10:12" s="19" customFormat="1" ht="15">
      <c r="J46" s="56"/>
      <c r="K46" s="56"/>
      <c r="L46" s="56"/>
    </row>
    <row r="47" s="19" customFormat="1" ht="18.75">
      <c r="D47" s="78"/>
    </row>
    <row r="48" s="19" customFormat="1" ht="18.75">
      <c r="D48" s="78"/>
    </row>
    <row r="49" s="19" customFormat="1" ht="18.75">
      <c r="D49" s="78"/>
    </row>
    <row r="50" s="19" customFormat="1" ht="18.75">
      <c r="D50" s="78"/>
    </row>
    <row r="51" s="19" customFormat="1" ht="18.75">
      <c r="D51" s="78"/>
    </row>
    <row r="52" s="19" customFormat="1" ht="18.75">
      <c r="D52" s="78"/>
    </row>
    <row r="53" s="19" customFormat="1" ht="18.75">
      <c r="D53" s="78"/>
    </row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72"/>
  <sheetViews>
    <sheetView zoomScalePageLayoutView="0" workbookViewId="0" topLeftCell="A7">
      <selection activeCell="Q16" sqref="Q16"/>
    </sheetView>
  </sheetViews>
  <sheetFormatPr defaultColWidth="9.140625" defaultRowHeight="15"/>
  <cols>
    <col min="1" max="2" width="5.57421875" style="0" customWidth="1"/>
    <col min="3" max="3" width="20.421875" style="0" customWidth="1"/>
    <col min="4" max="4" width="15.28125" style="0" customWidth="1"/>
    <col min="5" max="5" width="9.57421875" style="0" customWidth="1"/>
    <col min="9" max="10" width="9.140625" style="136" customWidth="1"/>
  </cols>
  <sheetData>
    <row r="1" spans="1:14" s="19" customFormat="1" ht="139.5" customHeight="1">
      <c r="A1" s="157" t="s">
        <v>27</v>
      </c>
      <c r="B1" s="157"/>
      <c r="C1" s="157"/>
      <c r="D1" s="21" t="s">
        <v>2</v>
      </c>
      <c r="E1" s="71" t="s">
        <v>106</v>
      </c>
      <c r="F1" s="22" t="s">
        <v>70</v>
      </c>
      <c r="G1" s="80" t="s">
        <v>106</v>
      </c>
      <c r="H1" s="79" t="s">
        <v>70</v>
      </c>
      <c r="I1" s="150" t="s">
        <v>103</v>
      </c>
      <c r="J1" s="123" t="s">
        <v>70</v>
      </c>
      <c r="K1" s="77"/>
      <c r="L1" s="77"/>
      <c r="M1" s="77"/>
      <c r="N1" s="77"/>
    </row>
    <row r="2" spans="1:10" s="19" customFormat="1" ht="33.75">
      <c r="A2" s="23" t="s">
        <v>0</v>
      </c>
      <c r="B2" s="24" t="s">
        <v>6</v>
      </c>
      <c r="C2" s="23" t="s">
        <v>3</v>
      </c>
      <c r="D2" s="25" t="s">
        <v>1</v>
      </c>
      <c r="E2" s="72">
        <v>5</v>
      </c>
      <c r="F2" s="23"/>
      <c r="G2" s="97">
        <v>5</v>
      </c>
      <c r="H2" s="20"/>
      <c r="I2" s="151" t="s">
        <v>89</v>
      </c>
      <c r="J2" s="151"/>
    </row>
    <row r="3" spans="1:13" s="19" customFormat="1" ht="15.75">
      <c r="A3" s="20">
        <v>1</v>
      </c>
      <c r="B3" s="20" t="s">
        <v>7</v>
      </c>
      <c r="C3" s="20" t="s">
        <v>5</v>
      </c>
      <c r="D3" s="26" t="s">
        <v>54</v>
      </c>
      <c r="E3" s="81">
        <f>E3</f>
        <v>0</v>
      </c>
      <c r="F3" s="53">
        <f>AVERAGE(E3)</f>
        <v>0</v>
      </c>
      <c r="G3" s="81">
        <f>'УУД_декабрь '!W3</f>
        <v>1</v>
      </c>
      <c r="H3" s="85">
        <f>AVERAGE(G3)</f>
        <v>1</v>
      </c>
      <c r="I3" s="152">
        <v>1</v>
      </c>
      <c r="J3" s="149">
        <f>AVERAGE(I3)</f>
        <v>1</v>
      </c>
      <c r="L3" s="87" t="s">
        <v>71</v>
      </c>
      <c r="M3" s="90">
        <v>8</v>
      </c>
    </row>
    <row r="4" spans="1:13" s="19" customFormat="1" ht="15.75">
      <c r="A4" s="20">
        <v>2</v>
      </c>
      <c r="B4" s="20" t="s">
        <v>7</v>
      </c>
      <c r="C4" s="20" t="s">
        <v>8</v>
      </c>
      <c r="D4" s="26" t="s">
        <v>54</v>
      </c>
      <c r="E4" s="81">
        <f>E4</f>
        <v>0</v>
      </c>
      <c r="F4" s="53">
        <f aca="true" t="shared" si="0" ref="F4:F21">AVERAGE(E4)</f>
        <v>1</v>
      </c>
      <c r="G4" s="81">
        <f>'УУД_декабрь '!W4</f>
        <v>0</v>
      </c>
      <c r="H4" s="85">
        <f aca="true" t="shared" si="1" ref="H4:H21">AVERAGE(G4)</f>
        <v>0</v>
      </c>
      <c r="I4" s="152">
        <v>1</v>
      </c>
      <c r="J4" s="125">
        <f aca="true" t="shared" si="2" ref="J4:J24">AVERAGE(I4)</f>
        <v>1</v>
      </c>
      <c r="L4" s="88" t="s">
        <v>72</v>
      </c>
      <c r="M4" s="90">
        <v>10</v>
      </c>
    </row>
    <row r="5" spans="1:13" s="19" customFormat="1" ht="15.75">
      <c r="A5" s="20">
        <v>3</v>
      </c>
      <c r="B5" s="20" t="s">
        <v>9</v>
      </c>
      <c r="C5" s="20" t="s">
        <v>10</v>
      </c>
      <c r="D5" s="26" t="s">
        <v>55</v>
      </c>
      <c r="E5" s="81">
        <f>E5</f>
        <v>0</v>
      </c>
      <c r="F5" s="53">
        <f t="shared" si="0"/>
        <v>1</v>
      </c>
      <c r="G5" s="81">
        <f>'УУД_декабрь '!W5</f>
        <v>0</v>
      </c>
      <c r="H5" s="85">
        <f t="shared" si="1"/>
        <v>0</v>
      </c>
      <c r="I5" s="152">
        <v>0</v>
      </c>
      <c r="J5" s="149">
        <f t="shared" si="2"/>
        <v>0</v>
      </c>
      <c r="L5" s="89" t="s">
        <v>73</v>
      </c>
      <c r="M5" s="90">
        <v>4</v>
      </c>
    </row>
    <row r="6" spans="1:10" s="19" customFormat="1" ht="15.75">
      <c r="A6" s="20">
        <v>4</v>
      </c>
      <c r="B6" s="20" t="s">
        <v>7</v>
      </c>
      <c r="C6" s="20" t="s">
        <v>11</v>
      </c>
      <c r="D6" s="26" t="s">
        <v>54</v>
      </c>
      <c r="E6" s="81">
        <v>1</v>
      </c>
      <c r="F6" s="53">
        <f t="shared" si="0"/>
        <v>1</v>
      </c>
      <c r="G6" s="81">
        <f>'УУД_декабрь '!W6</f>
        <v>1</v>
      </c>
      <c r="H6" s="85">
        <f t="shared" si="1"/>
        <v>1</v>
      </c>
      <c r="I6" s="152">
        <v>0</v>
      </c>
      <c r="J6" s="125">
        <f t="shared" si="2"/>
        <v>0</v>
      </c>
    </row>
    <row r="7" spans="1:10" s="19" customFormat="1" ht="15.75">
      <c r="A7" s="20">
        <v>5</v>
      </c>
      <c r="B7" s="20" t="s">
        <v>7</v>
      </c>
      <c r="C7" s="20" t="s">
        <v>12</v>
      </c>
      <c r="D7" s="26" t="s">
        <v>55</v>
      </c>
      <c r="E7" s="81">
        <f>E7</f>
        <v>0</v>
      </c>
      <c r="F7" s="53">
        <f t="shared" si="0"/>
        <v>1</v>
      </c>
      <c r="G7" s="81">
        <f>'УУД_декабрь '!W7</f>
        <v>0</v>
      </c>
      <c r="H7" s="85">
        <f t="shared" si="1"/>
        <v>0</v>
      </c>
      <c r="I7" s="152">
        <v>1</v>
      </c>
      <c r="J7" s="125">
        <f t="shared" si="2"/>
        <v>1</v>
      </c>
    </row>
    <row r="8" spans="1:10" s="19" customFormat="1" ht="15.75">
      <c r="A8" s="20">
        <v>6</v>
      </c>
      <c r="B8" s="20" t="s">
        <v>7</v>
      </c>
      <c r="C8" s="20" t="s">
        <v>13</v>
      </c>
      <c r="D8" s="26" t="s">
        <v>55</v>
      </c>
      <c r="E8" s="81">
        <f>E8</f>
        <v>0</v>
      </c>
      <c r="F8" s="53">
        <f t="shared" si="0"/>
        <v>1</v>
      </c>
      <c r="G8" s="81">
        <f>'УУД_декабрь '!W8</f>
        <v>0</v>
      </c>
      <c r="H8" s="85">
        <f t="shared" si="1"/>
        <v>0</v>
      </c>
      <c r="I8" s="152">
        <v>0</v>
      </c>
      <c r="J8" s="149">
        <f t="shared" si="2"/>
        <v>0</v>
      </c>
    </row>
    <row r="9" spans="1:10" s="19" customFormat="1" ht="15.75">
      <c r="A9" s="20">
        <v>7</v>
      </c>
      <c r="B9" s="20" t="s">
        <v>9</v>
      </c>
      <c r="C9" s="20" t="s">
        <v>14</v>
      </c>
      <c r="D9" s="26" t="s">
        <v>55</v>
      </c>
      <c r="E9" s="81">
        <f>E9</f>
        <v>0</v>
      </c>
      <c r="F9" s="53">
        <f t="shared" si="0"/>
        <v>0</v>
      </c>
      <c r="G9" s="81">
        <f>'УУД_декабрь '!W9</f>
        <v>0</v>
      </c>
      <c r="H9" s="85">
        <f t="shared" si="1"/>
        <v>0</v>
      </c>
      <c r="I9" s="152">
        <v>0</v>
      </c>
      <c r="J9" s="149">
        <f t="shared" si="2"/>
        <v>0</v>
      </c>
    </row>
    <row r="10" spans="1:10" s="19" customFormat="1" ht="15.75">
      <c r="A10" s="20">
        <v>10</v>
      </c>
      <c r="B10" s="20" t="s">
        <v>7</v>
      </c>
      <c r="C10" s="20" t="s">
        <v>15</v>
      </c>
      <c r="D10" s="26" t="s">
        <v>55</v>
      </c>
      <c r="E10" s="81">
        <v>1</v>
      </c>
      <c r="F10" s="53">
        <f t="shared" si="0"/>
        <v>1</v>
      </c>
      <c r="G10" s="81">
        <f>'УУД_декабрь '!W10</f>
        <v>0</v>
      </c>
      <c r="H10" s="85">
        <f t="shared" si="1"/>
        <v>0</v>
      </c>
      <c r="I10" s="152">
        <v>1</v>
      </c>
      <c r="J10" s="125">
        <f t="shared" si="2"/>
        <v>1</v>
      </c>
    </row>
    <row r="11" spans="1:10" s="19" customFormat="1" ht="15.75">
      <c r="A11" s="20">
        <v>11</v>
      </c>
      <c r="B11" s="20" t="s">
        <v>9</v>
      </c>
      <c r="C11" s="20" t="s">
        <v>16</v>
      </c>
      <c r="D11" s="26" t="s">
        <v>55</v>
      </c>
      <c r="E11" s="81">
        <v>1</v>
      </c>
      <c r="F11" s="53">
        <f t="shared" si="0"/>
        <v>1</v>
      </c>
      <c r="G11" s="81">
        <f>'УУД_декабрь '!W11</f>
        <v>1</v>
      </c>
      <c r="H11" s="85">
        <f t="shared" si="1"/>
        <v>1</v>
      </c>
      <c r="I11" s="152">
        <v>0</v>
      </c>
      <c r="J11" s="126">
        <f t="shared" si="2"/>
        <v>0</v>
      </c>
    </row>
    <row r="12" spans="1:10" s="19" customFormat="1" ht="15.75">
      <c r="A12" s="20">
        <v>12</v>
      </c>
      <c r="B12" s="20" t="s">
        <v>7</v>
      </c>
      <c r="C12" s="20" t="s">
        <v>17</v>
      </c>
      <c r="D12" s="26" t="s">
        <v>54</v>
      </c>
      <c r="E12" s="81">
        <v>1</v>
      </c>
      <c r="F12" s="53">
        <f t="shared" si="0"/>
        <v>1</v>
      </c>
      <c r="G12" s="81">
        <f>'УУД_декабрь '!W12</f>
        <v>1</v>
      </c>
      <c r="H12" s="85">
        <f t="shared" si="1"/>
        <v>1</v>
      </c>
      <c r="I12" s="152">
        <v>1</v>
      </c>
      <c r="J12" s="149">
        <f t="shared" si="2"/>
        <v>1</v>
      </c>
    </row>
    <row r="13" spans="1:10" s="19" customFormat="1" ht="15.75">
      <c r="A13" s="20">
        <v>13</v>
      </c>
      <c r="B13" s="20" t="s">
        <v>7</v>
      </c>
      <c r="C13" s="20" t="s">
        <v>18</v>
      </c>
      <c r="D13" s="26" t="s">
        <v>54</v>
      </c>
      <c r="E13" s="81">
        <v>1</v>
      </c>
      <c r="F13" s="53">
        <f t="shared" si="0"/>
        <v>1</v>
      </c>
      <c r="G13" s="81">
        <f>'УУД_декабрь '!W13</f>
        <v>1</v>
      </c>
      <c r="H13" s="85">
        <f t="shared" si="1"/>
        <v>1</v>
      </c>
      <c r="I13" s="152">
        <v>0</v>
      </c>
      <c r="J13" s="126">
        <f t="shared" si="2"/>
        <v>0</v>
      </c>
    </row>
    <row r="14" spans="1:10" s="19" customFormat="1" ht="15.75">
      <c r="A14" s="20">
        <v>14</v>
      </c>
      <c r="B14" s="20" t="s">
        <v>9</v>
      </c>
      <c r="C14" s="20" t="s">
        <v>19</v>
      </c>
      <c r="D14" s="26" t="s">
        <v>55</v>
      </c>
      <c r="E14" s="81">
        <v>1</v>
      </c>
      <c r="F14" s="53">
        <f t="shared" si="0"/>
        <v>1</v>
      </c>
      <c r="G14" s="81">
        <f>'УУД_декабрь '!W14</f>
        <v>1</v>
      </c>
      <c r="H14" s="85">
        <f t="shared" si="1"/>
        <v>1</v>
      </c>
      <c r="I14" s="152">
        <v>0</v>
      </c>
      <c r="J14" s="126">
        <f t="shared" si="2"/>
        <v>0</v>
      </c>
    </row>
    <row r="15" spans="1:10" s="19" customFormat="1" ht="15.75">
      <c r="A15" s="20">
        <v>15</v>
      </c>
      <c r="B15" s="20" t="s">
        <v>9</v>
      </c>
      <c r="C15" s="20" t="s">
        <v>20</v>
      </c>
      <c r="D15" s="26" t="s">
        <v>55</v>
      </c>
      <c r="E15" s="81">
        <v>1</v>
      </c>
      <c r="F15" s="53">
        <f t="shared" si="0"/>
        <v>1</v>
      </c>
      <c r="G15" s="81">
        <f>'УУД_декабрь '!W15</f>
        <v>1</v>
      </c>
      <c r="H15" s="85">
        <f t="shared" si="1"/>
        <v>1</v>
      </c>
      <c r="I15" s="152">
        <v>0</v>
      </c>
      <c r="J15" s="126">
        <f t="shared" si="2"/>
        <v>0</v>
      </c>
    </row>
    <row r="16" spans="1:10" s="19" customFormat="1" ht="15.75">
      <c r="A16" s="20">
        <v>16</v>
      </c>
      <c r="B16" s="20" t="s">
        <v>9</v>
      </c>
      <c r="C16" s="20" t="s">
        <v>58</v>
      </c>
      <c r="D16" s="26" t="s">
        <v>54</v>
      </c>
      <c r="E16" s="81">
        <f>E16</f>
        <v>0</v>
      </c>
      <c r="F16" s="53">
        <f t="shared" si="0"/>
        <v>0</v>
      </c>
      <c r="G16" s="81">
        <f>'УУД_декабрь '!W16</f>
        <v>1</v>
      </c>
      <c r="H16" s="85">
        <f t="shared" si="1"/>
        <v>1</v>
      </c>
      <c r="I16" s="152">
        <v>1</v>
      </c>
      <c r="J16" s="149">
        <f t="shared" si="2"/>
        <v>1</v>
      </c>
    </row>
    <row r="17" spans="1:10" s="19" customFormat="1" ht="15.75">
      <c r="A17" s="20">
        <v>17</v>
      </c>
      <c r="B17" s="20" t="s">
        <v>9</v>
      </c>
      <c r="C17" s="20" t="s">
        <v>21</v>
      </c>
      <c r="D17" s="26" t="s">
        <v>55</v>
      </c>
      <c r="E17" s="81">
        <v>1</v>
      </c>
      <c r="F17" s="53">
        <f t="shared" si="0"/>
        <v>1</v>
      </c>
      <c r="G17" s="81">
        <f>'УУД_декабрь '!W17</f>
        <v>1</v>
      </c>
      <c r="H17" s="85">
        <f t="shared" si="1"/>
        <v>1</v>
      </c>
      <c r="I17" s="152">
        <v>1</v>
      </c>
      <c r="J17" s="149">
        <f t="shared" si="2"/>
        <v>1</v>
      </c>
    </row>
    <row r="18" spans="1:10" s="19" customFormat="1" ht="15.75">
      <c r="A18" s="20">
        <v>18</v>
      </c>
      <c r="B18" s="20" t="s">
        <v>9</v>
      </c>
      <c r="C18" s="20" t="s">
        <v>22</v>
      </c>
      <c r="D18" s="26" t="s">
        <v>54</v>
      </c>
      <c r="E18" s="81">
        <v>1</v>
      </c>
      <c r="F18" s="53">
        <f t="shared" si="0"/>
        <v>1</v>
      </c>
      <c r="G18" s="81">
        <f>'УУД_декабрь '!W18</f>
        <v>0</v>
      </c>
      <c r="H18" s="85">
        <f t="shared" si="1"/>
        <v>0</v>
      </c>
      <c r="I18" s="152">
        <v>1</v>
      </c>
      <c r="J18" s="125">
        <f t="shared" si="2"/>
        <v>1</v>
      </c>
    </row>
    <row r="19" spans="1:10" s="19" customFormat="1" ht="15.75">
      <c r="A19" s="20">
        <v>19</v>
      </c>
      <c r="B19" s="20" t="s">
        <v>9</v>
      </c>
      <c r="C19" s="20" t="s">
        <v>23</v>
      </c>
      <c r="D19" s="26" t="s">
        <v>54</v>
      </c>
      <c r="E19" s="81">
        <v>1</v>
      </c>
      <c r="F19" s="53">
        <f t="shared" si="0"/>
        <v>1</v>
      </c>
      <c r="G19" s="81">
        <f>'УУД_декабрь '!W19</f>
        <v>1</v>
      </c>
      <c r="H19" s="85">
        <f t="shared" si="1"/>
        <v>1</v>
      </c>
      <c r="I19" s="152">
        <v>1</v>
      </c>
      <c r="J19" s="149">
        <f t="shared" si="2"/>
        <v>1</v>
      </c>
    </row>
    <row r="20" spans="1:10" s="19" customFormat="1" ht="15.75">
      <c r="A20" s="20">
        <v>20</v>
      </c>
      <c r="B20" s="20" t="s">
        <v>7</v>
      </c>
      <c r="C20" s="20" t="s">
        <v>24</v>
      </c>
      <c r="D20" s="26" t="s">
        <v>54</v>
      </c>
      <c r="E20" s="81">
        <v>1</v>
      </c>
      <c r="F20" s="53">
        <f t="shared" si="0"/>
        <v>1</v>
      </c>
      <c r="G20" s="81">
        <f>'УУД_декабрь '!W20</f>
        <v>0</v>
      </c>
      <c r="H20" s="85">
        <f t="shared" si="1"/>
        <v>0</v>
      </c>
      <c r="I20" s="152">
        <v>0</v>
      </c>
      <c r="J20" s="149">
        <f t="shared" si="2"/>
        <v>0</v>
      </c>
    </row>
    <row r="21" spans="1:10" s="19" customFormat="1" ht="15.75">
      <c r="A21" s="20">
        <v>21</v>
      </c>
      <c r="B21" s="20" t="s">
        <v>7</v>
      </c>
      <c r="C21" s="20" t="s">
        <v>25</v>
      </c>
      <c r="D21" s="26" t="s">
        <v>54</v>
      </c>
      <c r="E21" s="95">
        <v>1</v>
      </c>
      <c r="F21" s="53">
        <f t="shared" si="0"/>
        <v>1</v>
      </c>
      <c r="G21" s="95">
        <f>'УУД_декабрь '!W21</f>
        <v>1</v>
      </c>
      <c r="H21" s="85">
        <f t="shared" si="1"/>
        <v>1</v>
      </c>
      <c r="I21" s="152">
        <v>1</v>
      </c>
      <c r="J21" s="149">
        <f t="shared" si="2"/>
        <v>1</v>
      </c>
    </row>
    <row r="22" spans="1:10" s="19" customFormat="1" ht="15.75">
      <c r="A22" s="20"/>
      <c r="B22" s="20"/>
      <c r="C22" s="20"/>
      <c r="D22" s="26"/>
      <c r="E22" s="95"/>
      <c r="F22" s="53"/>
      <c r="G22" s="95"/>
      <c r="H22" s="85"/>
      <c r="I22" s="152">
        <v>1</v>
      </c>
      <c r="J22" s="125">
        <f t="shared" si="2"/>
        <v>1</v>
      </c>
    </row>
    <row r="23" spans="1:10" s="19" customFormat="1" ht="15.75">
      <c r="A23" s="20"/>
      <c r="B23" s="20"/>
      <c r="C23" s="20"/>
      <c r="D23" s="26"/>
      <c r="E23" s="95"/>
      <c r="F23" s="53"/>
      <c r="G23" s="95"/>
      <c r="H23" s="85"/>
      <c r="I23" s="152">
        <v>0</v>
      </c>
      <c r="J23" s="125">
        <f t="shared" si="2"/>
        <v>0</v>
      </c>
    </row>
    <row r="24" spans="1:10" s="19" customFormat="1" ht="15.75">
      <c r="A24" s="20"/>
      <c r="B24" s="20"/>
      <c r="C24" s="20"/>
      <c r="D24" s="26"/>
      <c r="E24" s="95"/>
      <c r="F24" s="53"/>
      <c r="G24" s="95"/>
      <c r="H24" s="85"/>
      <c r="I24" s="152">
        <v>1</v>
      </c>
      <c r="J24" s="125">
        <f t="shared" si="2"/>
        <v>1</v>
      </c>
    </row>
    <row r="25" spans="1:10" s="19" customFormat="1" ht="15.75">
      <c r="A25" s="20"/>
      <c r="B25" s="20"/>
      <c r="C25" s="20"/>
      <c r="D25" s="26"/>
      <c r="E25" s="73"/>
      <c r="F25" s="20"/>
      <c r="G25" s="81"/>
      <c r="H25" s="20"/>
      <c r="I25" s="165"/>
      <c r="J25" s="165"/>
    </row>
    <row r="26" spans="1:10" s="19" customFormat="1" ht="39">
      <c r="A26" s="20"/>
      <c r="B26" s="20"/>
      <c r="C26" s="20"/>
      <c r="D26" s="28" t="s">
        <v>4</v>
      </c>
      <c r="E26" s="74">
        <f>AVERAGE(E3:E21)</f>
        <v>0.5263157894736842</v>
      </c>
      <c r="F26" s="74">
        <f>AVERAGE(F3:F21)</f>
        <v>0.5263157894736842</v>
      </c>
      <c r="G26" s="91">
        <f>AVERAGE(G3:G21)</f>
        <v>0.5789473684210527</v>
      </c>
      <c r="H26" s="96">
        <f>AVERAGE(H3:H21)</f>
        <v>0.5789473684210527</v>
      </c>
      <c r="I26" s="168">
        <f>AVERAGE(I3:I24)</f>
        <v>0.5454545454545454</v>
      </c>
      <c r="J26" s="168">
        <f>AVERAGE(J3:J24)</f>
        <v>0.5454545454545454</v>
      </c>
    </row>
    <row r="27" spans="7:10" s="19" customFormat="1" ht="18.75">
      <c r="G27" s="78"/>
      <c r="I27" s="122"/>
      <c r="J27" s="122"/>
    </row>
    <row r="28" spans="1:42" s="20" customFormat="1" ht="18.75">
      <c r="A28" s="75"/>
      <c r="B28" s="56"/>
      <c r="C28" s="56"/>
      <c r="D28" s="55"/>
      <c r="E28" s="99"/>
      <c r="F28" s="76"/>
      <c r="G28" s="78"/>
      <c r="H28" s="56"/>
      <c r="I28" s="122"/>
      <c r="J28" s="122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1:42" s="20" customFormat="1" ht="18.75">
      <c r="A29" s="75"/>
      <c r="B29" s="56"/>
      <c r="C29" s="56"/>
      <c r="D29" s="100"/>
      <c r="E29" s="56"/>
      <c r="F29" s="56"/>
      <c r="G29" s="78"/>
      <c r="H29" s="56"/>
      <c r="I29" s="122"/>
      <c r="J29" s="122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1:42" s="20" customFormat="1" ht="18.75">
      <c r="A30" s="75"/>
      <c r="B30" s="56"/>
      <c r="C30" s="56"/>
      <c r="D30" s="55"/>
      <c r="E30" s="98"/>
      <c r="F30" s="55"/>
      <c r="G30" s="78"/>
      <c r="H30" s="56"/>
      <c r="I30" s="122"/>
      <c r="J30" s="122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1:42" s="20" customFormat="1" ht="18.75">
      <c r="A31" s="75"/>
      <c r="B31" s="56"/>
      <c r="C31" s="56"/>
      <c r="D31" s="56"/>
      <c r="E31" s="56"/>
      <c r="F31" s="56"/>
      <c r="G31" s="78"/>
      <c r="H31" s="56"/>
      <c r="I31" s="122"/>
      <c r="J31" s="12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6:42" s="19" customFormat="1" ht="18.75">
      <c r="F32" s="56"/>
      <c r="G32" s="78"/>
      <c r="H32" s="56"/>
      <c r="I32" s="122"/>
      <c r="J32" s="12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4:42" s="19" customFormat="1" ht="18.75">
      <c r="D33" s="93"/>
      <c r="E33" s="23" t="s">
        <v>74</v>
      </c>
      <c r="F33" s="94">
        <v>0.63</v>
      </c>
      <c r="G33" s="78"/>
      <c r="H33" s="56"/>
      <c r="I33" s="122"/>
      <c r="J33" s="122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5:10" s="19" customFormat="1" ht="18.75">
      <c r="E34" s="23" t="s">
        <v>75</v>
      </c>
      <c r="F34" s="94">
        <v>0.63</v>
      </c>
      <c r="G34" s="78"/>
      <c r="I34" s="122"/>
      <c r="J34" s="135"/>
    </row>
    <row r="35" spans="5:10" s="19" customFormat="1" ht="18.75">
      <c r="E35" s="23" t="s">
        <v>105</v>
      </c>
      <c r="F35" s="94">
        <v>0.55</v>
      </c>
      <c r="G35" s="78"/>
      <c r="I35" s="135"/>
      <c r="J35" s="135"/>
    </row>
    <row r="36" spans="7:10" s="19" customFormat="1" ht="18.75">
      <c r="G36" s="78"/>
      <c r="I36" s="135"/>
      <c r="J36" s="135"/>
    </row>
    <row r="37" spans="7:10" s="19" customFormat="1" ht="18.75">
      <c r="G37" s="78"/>
      <c r="I37" s="135"/>
      <c r="J37" s="135"/>
    </row>
    <row r="38" spans="7:10" s="19" customFormat="1" ht="18.75">
      <c r="G38" s="78"/>
      <c r="I38" s="135"/>
      <c r="J38" s="135"/>
    </row>
    <row r="39" spans="7:10" s="19" customFormat="1" ht="18.75">
      <c r="G39" s="78"/>
      <c r="I39" s="135"/>
      <c r="J39" s="135"/>
    </row>
    <row r="40" spans="7:10" s="19" customFormat="1" ht="18.75">
      <c r="G40" s="78"/>
      <c r="I40" s="135"/>
      <c r="J40" s="135"/>
    </row>
    <row r="41" spans="7:10" s="19" customFormat="1" ht="18.75">
      <c r="G41" s="78"/>
      <c r="I41" s="135"/>
      <c r="J41" s="135"/>
    </row>
    <row r="42" spans="7:10" s="19" customFormat="1" ht="18.75">
      <c r="G42" s="78"/>
      <c r="I42" s="135"/>
      <c r="J42" s="135"/>
    </row>
    <row r="43" spans="7:10" s="19" customFormat="1" ht="18.75">
      <c r="G43" s="78"/>
      <c r="I43" s="135"/>
      <c r="J43" s="135"/>
    </row>
    <row r="44" spans="7:10" s="19" customFormat="1" ht="18.75">
      <c r="G44" s="78"/>
      <c r="I44" s="135"/>
      <c r="J44" s="135"/>
    </row>
    <row r="45" spans="7:10" s="19" customFormat="1" ht="15.75">
      <c r="G45" s="56"/>
      <c r="I45" s="135"/>
      <c r="J45" s="135"/>
    </row>
    <row r="46" spans="7:10" s="19" customFormat="1" ht="15.75">
      <c r="G46" s="56"/>
      <c r="I46" s="135"/>
      <c r="J46" s="135"/>
    </row>
    <row r="47" spans="4:10" s="19" customFormat="1" ht="18.75">
      <c r="D47" s="78"/>
      <c r="I47" s="135"/>
      <c r="J47" s="135"/>
    </row>
    <row r="48" spans="4:10" s="19" customFormat="1" ht="18.75">
      <c r="D48" s="78"/>
      <c r="I48" s="135"/>
      <c r="J48" s="135"/>
    </row>
    <row r="49" spans="4:10" s="19" customFormat="1" ht="18.75">
      <c r="D49" s="78"/>
      <c r="I49" s="135"/>
      <c r="J49" s="135"/>
    </row>
    <row r="50" spans="4:10" s="19" customFormat="1" ht="18.75">
      <c r="D50" s="78"/>
      <c r="I50" s="135"/>
      <c r="J50" s="135"/>
    </row>
    <row r="51" spans="4:10" s="19" customFormat="1" ht="18.75">
      <c r="D51" s="78"/>
      <c r="I51" s="135"/>
      <c r="J51" s="135"/>
    </row>
    <row r="52" spans="4:10" s="19" customFormat="1" ht="18.75">
      <c r="D52" s="78"/>
      <c r="I52" s="135"/>
      <c r="J52" s="135"/>
    </row>
    <row r="53" spans="4:10" s="19" customFormat="1" ht="18.75">
      <c r="D53" s="78"/>
      <c r="I53" s="135"/>
      <c r="J53" s="135"/>
    </row>
    <row r="54" spans="9:10" s="19" customFormat="1" ht="15.75">
      <c r="I54" s="135"/>
      <c r="J54" s="135"/>
    </row>
    <row r="55" spans="9:10" s="19" customFormat="1" ht="15.75">
      <c r="I55" s="135"/>
      <c r="J55" s="135"/>
    </row>
    <row r="56" spans="9:10" s="19" customFormat="1" ht="15.75">
      <c r="I56" s="135"/>
      <c r="J56" s="135"/>
    </row>
    <row r="57" spans="9:10" s="19" customFormat="1" ht="15.75">
      <c r="I57" s="135"/>
      <c r="J57" s="135"/>
    </row>
    <row r="58" spans="9:10" s="19" customFormat="1" ht="15.75">
      <c r="I58" s="135"/>
      <c r="J58" s="135"/>
    </row>
    <row r="59" spans="9:10" s="19" customFormat="1" ht="15.75">
      <c r="I59" s="135"/>
      <c r="J59" s="135"/>
    </row>
    <row r="60" spans="9:10" s="19" customFormat="1" ht="15.75">
      <c r="I60" s="135"/>
      <c r="J60" s="135"/>
    </row>
    <row r="61" spans="9:10" s="19" customFormat="1" ht="15.75">
      <c r="I61" s="135"/>
      <c r="J61" s="135"/>
    </row>
    <row r="62" spans="9:10" s="19" customFormat="1" ht="15.75">
      <c r="I62" s="135"/>
      <c r="J62" s="135"/>
    </row>
    <row r="63" spans="9:10" s="19" customFormat="1" ht="15.75">
      <c r="I63" s="135"/>
      <c r="J63" s="135"/>
    </row>
    <row r="64" spans="9:10" s="19" customFormat="1" ht="15.75">
      <c r="I64" s="135"/>
      <c r="J64" s="135"/>
    </row>
    <row r="65" spans="9:10" s="19" customFormat="1" ht="15.75">
      <c r="I65" s="135"/>
      <c r="J65" s="135"/>
    </row>
    <row r="66" spans="9:10" s="19" customFormat="1" ht="15.75">
      <c r="I66" s="135"/>
      <c r="J66" s="135"/>
    </row>
    <row r="67" spans="9:10" s="19" customFormat="1" ht="15.75">
      <c r="I67" s="135"/>
      <c r="J67" s="135"/>
    </row>
    <row r="68" spans="9:10" s="19" customFormat="1" ht="15.75">
      <c r="I68" s="135"/>
      <c r="J68" s="135"/>
    </row>
    <row r="69" spans="9:10" s="19" customFormat="1" ht="15.75">
      <c r="I69" s="135"/>
      <c r="J69" s="135"/>
    </row>
    <row r="70" spans="9:10" s="19" customFormat="1" ht="15.75">
      <c r="I70" s="135"/>
      <c r="J70" s="135"/>
    </row>
    <row r="71" spans="9:10" s="19" customFormat="1" ht="15.75">
      <c r="I71" s="135"/>
      <c r="J71" s="135"/>
    </row>
    <row r="72" spans="9:10" s="19" customFormat="1" ht="15.75">
      <c r="I72" s="135"/>
      <c r="J72" s="13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1</cp:lastModifiedBy>
  <cp:lastPrinted>2013-12-25T06:26:53Z</cp:lastPrinted>
  <dcterms:created xsi:type="dcterms:W3CDTF">2012-12-17T16:18:59Z</dcterms:created>
  <dcterms:modified xsi:type="dcterms:W3CDTF">2014-05-19T06:44:15Z</dcterms:modified>
  <cp:category/>
  <cp:version/>
  <cp:contentType/>
  <cp:contentStatus/>
</cp:coreProperties>
</file>